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100" windowWidth="15135" windowHeight="7320"/>
  </bookViews>
  <sheets>
    <sheet name="HNB_Jamstva B" sheetId="8" r:id="rId1"/>
  </sheets>
  <definedNames>
    <definedName name="_xlnm._FilterDatabase" localSheetId="0" hidden="1">'HNB_Jamstva B'!$B$5:$W$95</definedName>
    <definedName name="_xlnm.Print_Titles" localSheetId="0">'HNB_Jamstva B'!$2:$4</definedName>
    <definedName name="_xlnm.Print_Area" localSheetId="0">'HNB_Jamstva B'!$A$1:$W$114</definedName>
  </definedNames>
  <calcPr calcId="145621"/>
</workbook>
</file>

<file path=xl/calcChain.xml><?xml version="1.0" encoding="utf-8"?>
<calcChain xmlns="http://schemas.openxmlformats.org/spreadsheetml/2006/main">
  <c r="R134" i="8" l="1"/>
  <c r="R128" i="8"/>
  <c r="R133" i="8"/>
  <c r="R127" i="8"/>
  <c r="U128" i="8" l="1"/>
  <c r="S128" i="8"/>
  <c r="S127" i="8"/>
  <c r="U127" i="8"/>
  <c r="U133" i="8"/>
  <c r="S133" i="8"/>
  <c r="U134" i="8"/>
  <c r="S134" i="8"/>
  <c r="O43" i="8"/>
  <c r="O36" i="8"/>
  <c r="O15" i="8"/>
  <c r="O46" i="8" l="1"/>
  <c r="O45" i="8"/>
  <c r="O34" i="8"/>
  <c r="O28" i="8"/>
  <c r="O14" i="8"/>
  <c r="O10" i="8"/>
  <c r="S88" i="8" l="1"/>
  <c r="S87" i="8" l="1"/>
  <c r="S86" i="8"/>
  <c r="S71" i="8" l="1"/>
  <c r="O71" i="8"/>
  <c r="O35" i="8" l="1"/>
  <c r="O24" i="8" l="1"/>
  <c r="O64" i="8"/>
  <c r="O41" i="8" l="1"/>
  <c r="O31" i="8"/>
  <c r="O22" i="8"/>
  <c r="S89" i="8" l="1"/>
  <c r="O16" i="8"/>
  <c r="O20" i="8"/>
  <c r="O6" i="8"/>
  <c r="O18" i="8"/>
  <c r="O8" i="8"/>
  <c r="O26" i="8"/>
  <c r="O25" i="8"/>
  <c r="O29" i="8"/>
  <c r="O23" i="8"/>
  <c r="S84" i="8"/>
  <c r="O56" i="8" l="1"/>
  <c r="O49" i="8" l="1"/>
  <c r="O72" i="8" l="1"/>
  <c r="S85" i="8" l="1"/>
  <c r="O77" i="8" l="1"/>
  <c r="S6" i="8" l="1"/>
  <c r="S7" i="8"/>
  <c r="S8" i="8"/>
  <c r="O9" i="8"/>
  <c r="S9" i="8"/>
  <c r="S10" i="8"/>
  <c r="O11" i="8"/>
  <c r="S11" i="8"/>
  <c r="O12" i="8"/>
  <c r="S12" i="8"/>
  <c r="O13" i="8"/>
  <c r="S13" i="8"/>
  <c r="S14" i="8"/>
  <c r="S15" i="8"/>
  <c r="S16" i="8"/>
  <c r="O17" i="8"/>
  <c r="S17" i="8"/>
  <c r="S18" i="8"/>
  <c r="S19" i="8"/>
  <c r="S20" i="8"/>
  <c r="S21" i="8"/>
  <c r="S22" i="8"/>
  <c r="S23" i="8"/>
  <c r="S24" i="8"/>
  <c r="S25" i="8"/>
  <c r="S26" i="8"/>
  <c r="O27" i="8"/>
  <c r="S27" i="8"/>
  <c r="S28" i="8"/>
  <c r="S29" i="8"/>
  <c r="S30" i="8"/>
  <c r="S31" i="8"/>
  <c r="S32" i="8"/>
  <c r="S33" i="8"/>
  <c r="S34" i="8"/>
  <c r="S35" i="8"/>
  <c r="S36" i="8"/>
  <c r="S37" i="8"/>
  <c r="S38" i="8"/>
  <c r="S39" i="8"/>
  <c r="S40" i="8"/>
  <c r="S41" i="8"/>
  <c r="S42" i="8"/>
  <c r="S43" i="8"/>
  <c r="S44" i="8"/>
  <c r="S45" i="8"/>
  <c r="S46" i="8"/>
  <c r="S47" i="8"/>
  <c r="S48" i="8"/>
  <c r="S49" i="8"/>
  <c r="S50" i="8"/>
  <c r="S51" i="8"/>
  <c r="S52" i="8"/>
  <c r="O53" i="8"/>
  <c r="S53" i="8"/>
  <c r="S54" i="8"/>
  <c r="S55" i="8"/>
  <c r="S56" i="8"/>
  <c r="S57" i="8"/>
  <c r="S58" i="8"/>
  <c r="S59" i="8"/>
  <c r="S60" i="8"/>
  <c r="S61" i="8"/>
  <c r="S62" i="8"/>
  <c r="S63" i="8"/>
  <c r="S64" i="8"/>
  <c r="S65" i="8"/>
  <c r="S66" i="8"/>
  <c r="O67" i="8"/>
  <c r="S67" i="8"/>
  <c r="S68" i="8"/>
  <c r="S69" i="8"/>
  <c r="S70" i="8"/>
  <c r="S72" i="8"/>
  <c r="S74" i="8"/>
  <c r="S75" i="8"/>
  <c r="S76" i="8"/>
  <c r="S77" i="8"/>
  <c r="S78" i="8"/>
  <c r="S79" i="8"/>
  <c r="S80" i="8"/>
  <c r="S81" i="8"/>
  <c r="S82" i="8"/>
  <c r="R129" i="8"/>
  <c r="R135" i="8"/>
  <c r="U135" i="8" l="1"/>
  <c r="U136" i="8" s="1"/>
  <c r="S135" i="8"/>
  <c r="S136" i="8" s="1"/>
  <c r="U129" i="8"/>
  <c r="U130" i="8" s="1"/>
  <c r="S129" i="8"/>
  <c r="S130" i="8" s="1"/>
  <c r="S94" i="8"/>
  <c r="S138" i="8" l="1"/>
  <c r="U138" i="8"/>
</calcChain>
</file>

<file path=xl/comments1.xml><?xml version="1.0" encoding="utf-8"?>
<comments xmlns="http://schemas.openxmlformats.org/spreadsheetml/2006/main">
  <authors>
    <author>MinFin</author>
    <author>mfkor</author>
  </authors>
  <commentList>
    <comment ref="E16" authorId="0">
      <text>
        <r>
          <rPr>
            <b/>
            <sz val="8"/>
            <color indexed="81"/>
            <rFont val="Tahoma"/>
            <family val="2"/>
            <charset val="238"/>
          </rPr>
          <t>MinFin:</t>
        </r>
        <r>
          <rPr>
            <sz val="8"/>
            <color indexed="81"/>
            <rFont val="Tahoma"/>
            <family val="2"/>
            <charset val="238"/>
          </rPr>
          <t xml:space="preserve">
projekt podijeljen u 2 faze; j faza  EUR 42.900.000,00 24.12.2010.GOD.
</t>
        </r>
      </text>
    </comment>
    <comment ref="E21" authorId="0">
      <text>
        <r>
          <rPr>
            <b/>
            <sz val="10"/>
            <color indexed="81"/>
            <rFont val="Tahoma"/>
            <family val="2"/>
            <charset val="238"/>
          </rPr>
          <t>MinFin:</t>
        </r>
        <r>
          <rPr>
            <sz val="10"/>
            <color indexed="81"/>
            <rFont val="Tahoma"/>
            <family val="2"/>
            <charset val="238"/>
          </rPr>
          <t xml:space="preserve">
ZAJAM SMANJEN NA eur 33.347.054,02 09.09.2010. god.</t>
        </r>
      </text>
    </comment>
    <comment ref="J23" authorId="0">
      <text>
        <r>
          <rPr>
            <b/>
            <sz val="11"/>
            <color indexed="81"/>
            <rFont val="Tahoma"/>
            <family val="2"/>
            <charset val="238"/>
          </rPr>
          <t>MinFin:</t>
        </r>
        <r>
          <rPr>
            <sz val="11"/>
            <color indexed="81"/>
            <rFont val="Tahoma"/>
            <family val="2"/>
            <charset val="238"/>
          </rPr>
          <t xml:space="preserve">
dio nepovučen, pa je NOMINALA EUR 19.045.288,89
</t>
        </r>
      </text>
    </comment>
    <comment ref="E24" authorId="0">
      <text>
        <r>
          <rPr>
            <b/>
            <sz val="8"/>
            <color indexed="81"/>
            <rFont val="Tahoma"/>
            <family val="2"/>
            <charset val="238"/>
          </rPr>
          <t>MinFin:</t>
        </r>
        <r>
          <rPr>
            <sz val="8"/>
            <color indexed="81"/>
            <rFont val="Tahoma"/>
            <family val="2"/>
            <charset val="238"/>
          </rPr>
          <t xml:space="preserve">
30.12.2012. prva otplata glavnice</t>
        </r>
      </text>
    </comment>
    <comment ref="J26" authorId="0">
      <text>
        <r>
          <rPr>
            <b/>
            <sz val="8"/>
            <color indexed="81"/>
            <rFont val="Tahoma"/>
            <family val="2"/>
            <charset val="238"/>
          </rPr>
          <t>MinFin:</t>
        </r>
        <r>
          <rPr>
            <sz val="8"/>
            <color indexed="81"/>
            <rFont val="Tahoma"/>
            <family val="2"/>
            <charset val="238"/>
          </rPr>
          <t xml:space="preserve">
AC Ri-ZG vodi  EUR 133.500.000,00
</t>
        </r>
      </text>
    </comment>
    <comment ref="E36" authorId="0">
      <text>
        <r>
          <rPr>
            <b/>
            <sz val="8"/>
            <color indexed="81"/>
            <rFont val="Tahoma"/>
            <family val="2"/>
            <charset val="238"/>
          </rPr>
          <t>MinFin:</t>
        </r>
        <r>
          <rPr>
            <sz val="8"/>
            <color indexed="81"/>
            <rFont val="Tahoma"/>
            <family val="2"/>
            <charset val="238"/>
          </rPr>
          <t xml:space="preserve">
povučeno EUR 11.007.762,87
</t>
        </r>
      </text>
    </comment>
    <comment ref="J42" authorId="1">
      <text>
        <r>
          <rPr>
            <b/>
            <sz val="9"/>
            <color indexed="81"/>
            <rFont val="Tahoma"/>
            <family val="2"/>
            <charset val="238"/>
          </rPr>
          <t>mfkor:</t>
        </r>
        <r>
          <rPr>
            <sz val="9"/>
            <color indexed="81"/>
            <rFont val="Tahoma"/>
            <family val="2"/>
            <charset val="238"/>
          </rPr>
          <t xml:space="preserve">
</t>
        </r>
        <r>
          <rPr>
            <sz val="12"/>
            <color indexed="81"/>
            <rFont val="Tahoma"/>
            <family val="2"/>
            <charset val="238"/>
          </rPr>
          <t>otkazano je 3.012.438,94 eur, tako da je nominala zajma 46.987.561,06 eur (koliko je i povučeno) (iznos od 566.019,22 eur koji je iskazan kao otplata zapravo je povrat neutrošenih sredstava)</t>
        </r>
      </text>
    </comment>
    <comment ref="J48" authorId="1">
      <text>
        <r>
          <rPr>
            <b/>
            <sz val="9"/>
            <color indexed="81"/>
            <rFont val="Tahoma"/>
            <family val="2"/>
            <charset val="238"/>
          </rPr>
          <t>mfkor:</t>
        </r>
        <r>
          <rPr>
            <sz val="9"/>
            <color indexed="81"/>
            <rFont val="Tahoma"/>
            <family val="2"/>
            <charset val="238"/>
          </rPr>
          <t xml:space="preserve">
</t>
        </r>
        <r>
          <rPr>
            <sz val="11"/>
            <color indexed="81"/>
            <rFont val="Tahoma"/>
            <family val="2"/>
            <charset val="238"/>
          </rPr>
          <t xml:space="preserve">Odlukom VRH od 24. rujna 2015. godine MF preuzelo dio jamstva u iznosu od 516.000.000,00 kn tj. 67.663.904,99 eur i ta iznos je prebačen u jamstva van snage.
Preostali izos jamstva ostaje i dalje pod jamstvom u iznosu od 300.216.000,00 kn tj. 39.367.804,07 eur </t>
        </r>
      </text>
    </comment>
    <comment ref="H63" authorId="1">
      <text>
        <r>
          <rPr>
            <b/>
            <sz val="12"/>
            <color indexed="81"/>
            <rFont val="Tahoma"/>
            <family val="2"/>
            <charset val="238"/>
          </rPr>
          <t>mfkor:</t>
        </r>
        <r>
          <rPr>
            <sz val="12"/>
            <color indexed="81"/>
            <rFont val="Tahoma"/>
            <family val="2"/>
            <charset val="238"/>
          </rPr>
          <t xml:space="preserve">
jamstva F-001-13 i F-039-15, MFI iskazuju zbirno. Kad budu povlačenja presla iznos od 18.800.000,00 EUR, onda počinju povlačenja po jamstvu F-039-15</t>
        </r>
      </text>
    </comment>
    <comment ref="R73" authorId="1">
      <text>
        <r>
          <rPr>
            <b/>
            <sz val="9"/>
            <color indexed="81"/>
            <rFont val="Tahoma"/>
            <family val="2"/>
            <charset val="238"/>
          </rPr>
          <t>mfkor:</t>
        </r>
        <r>
          <rPr>
            <sz val="9"/>
            <color indexed="81"/>
            <rFont val="Tahoma"/>
            <family val="2"/>
            <charset val="238"/>
          </rPr>
          <t xml:space="preserve">
Nije bilo povlačenja po ovom kreditu</t>
        </r>
      </text>
    </comment>
    <comment ref="R83" authorId="1">
      <text>
        <r>
          <rPr>
            <b/>
            <sz val="9"/>
            <color indexed="81"/>
            <rFont val="Tahoma"/>
            <family val="2"/>
            <charset val="238"/>
          </rPr>
          <t>mfkor:Nije bilo povlačenja po ovom kreditu.</t>
        </r>
      </text>
    </comment>
    <comment ref="R88" authorId="1">
      <text>
        <r>
          <rPr>
            <b/>
            <sz val="9"/>
            <color indexed="81"/>
            <rFont val="Tahoma"/>
            <family val="2"/>
            <charset val="238"/>
          </rPr>
          <t>mfkor:</t>
        </r>
        <r>
          <rPr>
            <sz val="9"/>
            <color indexed="81"/>
            <rFont val="Tahoma"/>
            <family val="2"/>
            <charset val="238"/>
          </rPr>
          <t xml:space="preserve">
Nije bilo povlačenja po ovom kreditu</t>
        </r>
      </text>
    </comment>
  </commentList>
</comments>
</file>

<file path=xl/sharedStrings.xml><?xml version="1.0" encoding="utf-8"?>
<sst xmlns="http://schemas.openxmlformats.org/spreadsheetml/2006/main" count="1047" uniqueCount="514">
  <si>
    <t>Red.
broj</t>
  </si>
  <si>
    <t xml:space="preserve">Zaklj./Odluka Vlade RH </t>
  </si>
  <si>
    <t>Riznični 
broj jamstva</t>
  </si>
  <si>
    <t>Datum izdavanja</t>
  </si>
  <si>
    <t>U korist</t>
  </si>
  <si>
    <t>Dužnik</t>
  </si>
  <si>
    <t>Valuta</t>
  </si>
  <si>
    <t xml:space="preserve"> Nominalni iznos jamstva</t>
  </si>
  <si>
    <t>Iznos  jamstva u kunama</t>
  </si>
  <si>
    <t>Krajnji rok dospijeća</t>
  </si>
  <si>
    <t>Datum</t>
  </si>
  <si>
    <t>Klasa; Ur.broj</t>
  </si>
  <si>
    <t>u HRK</t>
  </si>
  <si>
    <t>1.</t>
  </si>
  <si>
    <t>HBOR</t>
  </si>
  <si>
    <t>EUR</t>
  </si>
  <si>
    <t>N</t>
  </si>
  <si>
    <t>d</t>
  </si>
  <si>
    <t>HRK</t>
  </si>
  <si>
    <t>P</t>
  </si>
  <si>
    <t>2.</t>
  </si>
  <si>
    <t>3.</t>
  </si>
  <si>
    <t>25.10.2001.</t>
  </si>
  <si>
    <t>340-03/01-01/03
5030115-01-4</t>
  </si>
  <si>
    <t>R-JHD-978-JA</t>
  </si>
  <si>
    <t>29.10.2001.</t>
  </si>
  <si>
    <t>EIB</t>
  </si>
  <si>
    <t xml:space="preserve">HRVATSKE CESTE d.o.o. </t>
  </si>
  <si>
    <t>2027.</t>
  </si>
  <si>
    <t>i</t>
  </si>
  <si>
    <t>4.</t>
  </si>
  <si>
    <t>22.12.2000.</t>
  </si>
  <si>
    <t>441-03/96-01/17
5030114-00-2</t>
  </si>
  <si>
    <t>R- 840-ACA-JJ</t>
  </si>
  <si>
    <t>19.02.2001.</t>
  </si>
  <si>
    <t>EXIM Korea</t>
  </si>
  <si>
    <t xml:space="preserve">LUČKA UPRAVA  RIJEKA </t>
  </si>
  <si>
    <t>USD</t>
  </si>
  <si>
    <t>2026.</t>
  </si>
  <si>
    <t>5.</t>
  </si>
  <si>
    <t>03.07.2002.</t>
  </si>
  <si>
    <t>R-JHC-978-JA</t>
  </si>
  <si>
    <t>22.10.2001.</t>
  </si>
  <si>
    <t>EBRD</t>
  </si>
  <si>
    <t xml:space="preserve">AUTOCESTA RIJEKA - ZAGREB </t>
  </si>
  <si>
    <t>2019.</t>
  </si>
  <si>
    <t>6.</t>
  </si>
  <si>
    <t>2018.</t>
  </si>
  <si>
    <t>Privredna banka Zagreb d.d.</t>
  </si>
  <si>
    <t>Zagrebačka banka d.d.</t>
  </si>
  <si>
    <t>GRAD VRBOVEC</t>
  </si>
  <si>
    <t>2022.</t>
  </si>
  <si>
    <t>11.07.2002.</t>
  </si>
  <si>
    <t>441-03/98-01/51
5030120-02-3</t>
  </si>
  <si>
    <t>R-JIA-978-JB</t>
  </si>
  <si>
    <t>26.07.2002.</t>
  </si>
  <si>
    <t>GRAD SVETI IVAN ZELINA</t>
  </si>
  <si>
    <t>12.12.2002.</t>
  </si>
  <si>
    <t>29.08.2002.</t>
  </si>
  <si>
    <t>343-08/02-01/02
5030115-02-9</t>
  </si>
  <si>
    <t>R-ADG-978-JB</t>
  </si>
  <si>
    <t>11.09.2002.</t>
  </si>
  <si>
    <t xml:space="preserve">HRVATSKA KONTROLA ZRAČNE PLOVIDBE d.o.o. </t>
  </si>
  <si>
    <t>2025.</t>
  </si>
  <si>
    <t>HRVATSKE AUTOCESTE d.o.o.</t>
  </si>
  <si>
    <t>13.08.2002.</t>
  </si>
  <si>
    <t>Zakon o potvrđivanju Ugovora; NN br. 10/02</t>
  </si>
  <si>
    <t>R-ADF-978-JB</t>
  </si>
  <si>
    <t>21.08.2002.</t>
  </si>
  <si>
    <t>Kreditanstalt für Wiederaufbau</t>
  </si>
  <si>
    <t xml:space="preserve">HRVATSKE AUTOCESTE d.o.o. </t>
  </si>
  <si>
    <t>HRVATSKE CESTE d.o.o.</t>
  </si>
  <si>
    <t>7.</t>
  </si>
  <si>
    <t>340-03/02-03/02
5030115-02-22</t>
  </si>
  <si>
    <t>F-048-03</t>
  </si>
  <si>
    <t>08.05.2003.</t>
  </si>
  <si>
    <t>2021.</t>
  </si>
  <si>
    <t>30.06.2004.</t>
  </si>
  <si>
    <t>340-03/03-01/03
5030115-04-6</t>
  </si>
  <si>
    <t>F-012-04</t>
  </si>
  <si>
    <t>21.09.2004.</t>
  </si>
  <si>
    <t>2031.</t>
  </si>
  <si>
    <t>16.12.2003.</t>
  </si>
  <si>
    <t>310-05/02-02/03
5030115-03-5</t>
  </si>
  <si>
    <t>F-015-04</t>
  </si>
  <si>
    <t>16.04.2004.</t>
  </si>
  <si>
    <t>PLINACRO d.o.o.</t>
  </si>
  <si>
    <t xml:space="preserve">EUR </t>
  </si>
  <si>
    <t>10.11.2003.
02.07.2004.</t>
  </si>
  <si>
    <t>340-03/03-01/03
5030115-03-4
Zakon o potvrđ.Ug.; NN br. 6/04</t>
  </si>
  <si>
    <t>F-019-04</t>
  </si>
  <si>
    <t>10.07.2004.</t>
  </si>
  <si>
    <t>Erste&amp;Steiermärkische Bank d.d.</t>
  </si>
  <si>
    <t>2020.</t>
  </si>
  <si>
    <t>23.06.2005.</t>
  </si>
  <si>
    <t>340-03/05-02/02
5030105-05-5</t>
  </si>
  <si>
    <t>F-011-05</t>
  </si>
  <si>
    <t>2032.</t>
  </si>
  <si>
    <t xml:space="preserve">HŽ CARGO d.o.o. </t>
  </si>
  <si>
    <t xml:space="preserve">01.12.2005.   </t>
  </si>
  <si>
    <t>340-03/04-02/10
5030116-05-3
Zakon o potvrđ.Ug.; NN br. 8/06</t>
  </si>
  <si>
    <t>F-009-06</t>
  </si>
  <si>
    <t>09.03.2006.</t>
  </si>
  <si>
    <t>2034.</t>
  </si>
  <si>
    <t xml:space="preserve">25.05.2006.   </t>
  </si>
  <si>
    <t>340-03/04-02/10
5030122-06-6
Zakon o potvrđ.Ug.; NN br. 11/06</t>
  </si>
  <si>
    <t>F-019-06</t>
  </si>
  <si>
    <t>26.07.2006.</t>
  </si>
  <si>
    <t>8.</t>
  </si>
  <si>
    <t>20.07.2006.</t>
  </si>
  <si>
    <t>342-21/06-02/02
5030114-06-7</t>
  </si>
  <si>
    <t>F-029-06</t>
  </si>
  <si>
    <t>20.11.2006.</t>
  </si>
  <si>
    <t>IBRD</t>
  </si>
  <si>
    <t>LUČKA UPRAVA PLOČE</t>
  </si>
  <si>
    <t>9.</t>
  </si>
  <si>
    <t>10.</t>
  </si>
  <si>
    <t>25.05.2006.</t>
  </si>
  <si>
    <t>340-03/06-02/02
5030122-06-10</t>
  </si>
  <si>
    <t>F-031-06</t>
  </si>
  <si>
    <t>12.12.2006.</t>
  </si>
  <si>
    <t>2030.</t>
  </si>
  <si>
    <t>11.</t>
  </si>
  <si>
    <t>340-03/06-02/02
5030122-06-6</t>
  </si>
  <si>
    <t>F-032-06</t>
  </si>
  <si>
    <t>04.05.2007.</t>
  </si>
  <si>
    <t>340-03/07-01/02
5030120-07-3</t>
  </si>
  <si>
    <t>F-021-07</t>
  </si>
  <si>
    <t>15.05.2007.</t>
  </si>
  <si>
    <t>DEPFA Investment Bank Ltd.</t>
  </si>
  <si>
    <t>26.04.2007.</t>
  </si>
  <si>
    <t>342-01/03-03/03
5030114-07-3</t>
  </si>
  <si>
    <t>F-024-07</t>
  </si>
  <si>
    <t>03.07.2007.</t>
  </si>
  <si>
    <t>30.08.2007.</t>
  </si>
  <si>
    <t>342-21/07-02/04
5030114-07-8</t>
  </si>
  <si>
    <t>07.09.2007.</t>
  </si>
  <si>
    <t xml:space="preserve">LUČKA UPRAVA ZADAR </t>
  </si>
  <si>
    <t>2024.</t>
  </si>
  <si>
    <t>19.07.2007.</t>
  </si>
  <si>
    <t>340-03/07-01/09
5030114-07-1</t>
  </si>
  <si>
    <t>F-033-07</t>
  </si>
  <si>
    <t>24.09.2007.</t>
  </si>
  <si>
    <t>F-034-07</t>
  </si>
  <si>
    <t>342-21/07-02/04
5030114-07-1</t>
  </si>
  <si>
    <t>F-036-07</t>
  </si>
  <si>
    <t>LUČKA UPRAVA ZADAR</t>
  </si>
  <si>
    <t>2036.</t>
  </si>
  <si>
    <t>28.06.2007.</t>
  </si>
  <si>
    <t>310-05/02-02/03
5030114-07-1</t>
  </si>
  <si>
    <t>F-037-07</t>
  </si>
  <si>
    <t>12.10.2007.</t>
  </si>
  <si>
    <t xml:space="preserve">PLINACRO d.o.o. </t>
  </si>
  <si>
    <t>2029.</t>
  </si>
  <si>
    <t>29.11.2007.</t>
  </si>
  <si>
    <t>340-03/07-01/09
5030105-07-8</t>
  </si>
  <si>
    <t>F-057-07</t>
  </si>
  <si>
    <t>10.12.2007.</t>
  </si>
  <si>
    <t>DEXIA Kommunalkredit Bank AG</t>
  </si>
  <si>
    <t>21.02.2008.</t>
  </si>
  <si>
    <t>340-03/08-01/04
5030105-08-3</t>
  </si>
  <si>
    <t>F-008-08</t>
  </si>
  <si>
    <t>11.03.2008.</t>
  </si>
  <si>
    <t>DEXIA Kommunalkredit Bank AG i Banca Infrastrutture Innovazione  e Sviluppo S.p.A.</t>
  </si>
  <si>
    <t>02.05.2008.</t>
  </si>
  <si>
    <t>340-03/08-01/02
5030105-08-5</t>
  </si>
  <si>
    <t>F-017-08</t>
  </si>
  <si>
    <t>14.05.2008.</t>
  </si>
  <si>
    <t xml:space="preserve">DEXIA Kommunalkredit Bank AG </t>
  </si>
  <si>
    <t>2023.</t>
  </si>
  <si>
    <t>28.08.2008.</t>
  </si>
  <si>
    <t>340-03/08-01/02
5030105-08-11</t>
  </si>
  <si>
    <t>F-029-08</t>
  </si>
  <si>
    <t>08.09.2008.</t>
  </si>
  <si>
    <t>24.10.2008.</t>
  </si>
  <si>
    <t>342-01/03-03/03
5030105-08-1</t>
  </si>
  <si>
    <t>F-018-09</t>
  </si>
  <si>
    <t>30.06.2009.</t>
  </si>
  <si>
    <t>LUČKA UPRAVA SPLIT</t>
  </si>
  <si>
    <t xml:space="preserve">HŽ INFRASTRUKTURA d.o.o. </t>
  </si>
  <si>
    <t>02.07.2009.</t>
  </si>
  <si>
    <t>441-03/09-01/09
5030120-09-1</t>
  </si>
  <si>
    <t>F-028-09</t>
  </si>
  <si>
    <t>06.11.2009.</t>
  </si>
  <si>
    <t>HBOR - Kreditni program financiranja izvoza</t>
  </si>
  <si>
    <t>2037.</t>
  </si>
  <si>
    <t>10.12.2009.</t>
  </si>
  <si>
    <t>03.08.2009.</t>
  </si>
  <si>
    <t>510-08/08-01/03
5030104-09-1</t>
  </si>
  <si>
    <t>F-001-10</t>
  </si>
  <si>
    <t>11.01.2010.</t>
  </si>
  <si>
    <t>11.03.2010.</t>
  </si>
  <si>
    <t>441-03/10-01/03
5030105-10-1</t>
  </si>
  <si>
    <t>F-014-10</t>
  </si>
  <si>
    <t>15.05.2010.</t>
  </si>
  <si>
    <t xml:space="preserve">LUČKA UPRAVA ŠIBENIK </t>
  </si>
  <si>
    <t>340-03/09-01/02
5030116-09-12</t>
  </si>
  <si>
    <t>F-019-10</t>
  </si>
  <si>
    <t>09.07.2010.</t>
  </si>
  <si>
    <t>08.07.2010.</t>
  </si>
  <si>
    <t>817-01/06-02/01
5030120-10-3</t>
  </si>
  <si>
    <t>F-020-10</t>
  </si>
  <si>
    <t>16.08.2010.</t>
  </si>
  <si>
    <t>Hrvatska poštanska banka d.d.</t>
  </si>
  <si>
    <t>12.</t>
  </si>
  <si>
    <t>13.</t>
  </si>
  <si>
    <t>14.</t>
  </si>
  <si>
    <t>11.11.2010.</t>
  </si>
  <si>
    <t>325-01/10-05/05
5030112-10-1</t>
  </si>
  <si>
    <t>24.11.2010.</t>
  </si>
  <si>
    <t>HRVATSKE VODE</t>
  </si>
  <si>
    <t>15.</t>
  </si>
  <si>
    <t>23.09.2010.</t>
  </si>
  <si>
    <t>340-03/10-01/08
5030105-10-3</t>
  </si>
  <si>
    <t>F-002-11</t>
  </si>
  <si>
    <t>17.02.2011.</t>
  </si>
  <si>
    <t>28.04.2011.</t>
  </si>
  <si>
    <t>02.06.2011.</t>
  </si>
  <si>
    <t>340-03/11-01/01
5030120-11-11</t>
  </si>
  <si>
    <t>F-009-11</t>
  </si>
  <si>
    <t>09.06.2011.</t>
  </si>
  <si>
    <t>KFW IPEX-Bank</t>
  </si>
  <si>
    <t>03.08.2011.</t>
  </si>
  <si>
    <t>342-21/06-02/02
5030105-11-1</t>
  </si>
  <si>
    <t>F-015-11</t>
  </si>
  <si>
    <t>11.11.2011.</t>
  </si>
  <si>
    <t>343-01/11-02/08
5030105-11-3</t>
  </si>
  <si>
    <t>F-020-11</t>
  </si>
  <si>
    <t>340-03/10-01/08
5030105-11-4</t>
  </si>
  <si>
    <t>F-021-11</t>
  </si>
  <si>
    <t>26.07.2012.</t>
  </si>
  <si>
    <t xml:space="preserve">ULJANIK PLOVIDBA d.d. i/ili UNITED SHIPPING SERVICES SEVENTEEN Inc. </t>
  </si>
  <si>
    <t>HŽ PUTNIČKI PRIJEVOZ d.o.o.</t>
  </si>
  <si>
    <t>08.11.2012.</t>
  </si>
  <si>
    <t>022-03/13-04/29
50301-05/20-13-2</t>
  </si>
  <si>
    <t>F-001-13</t>
  </si>
  <si>
    <t>26.04.2013.</t>
  </si>
  <si>
    <t>Valuta stanja</t>
  </si>
  <si>
    <t>23.01.2014.</t>
  </si>
  <si>
    <t>022-03/14-04/14
50301-05/05-14-4</t>
  </si>
  <si>
    <t>F-001-14</t>
  </si>
  <si>
    <t>28.01.2014.</t>
  </si>
  <si>
    <t>022-03/14-04/117
50301-05/18-14-3</t>
  </si>
  <si>
    <t>10.10.2013.</t>
  </si>
  <si>
    <t>F-005-14</t>
  </si>
  <si>
    <t>24.04.2014.</t>
  </si>
  <si>
    <t>2028.</t>
  </si>
  <si>
    <t>11.12.2014.</t>
  </si>
  <si>
    <t>022-03/14-04/473
50301-05/18-14-4</t>
  </si>
  <si>
    <t>F-007-14</t>
  </si>
  <si>
    <t>04.12.2014.</t>
  </si>
  <si>
    <t xml:space="preserve">
ERSTE&amp;STEIERMÄRKISCHE BANK d.d.,
SOCIETE GENERALE-SPLITSKA BANKA d.d.,
OTP banka d.d
</t>
  </si>
  <si>
    <t>BRODOGRAĐEVNA INDUSTRIJA SPLIT d.d.</t>
  </si>
  <si>
    <t>16.</t>
  </si>
  <si>
    <t>022-03/14-04/471
50301-05/18-14-4</t>
  </si>
  <si>
    <t>F-017-14</t>
  </si>
  <si>
    <t>22.12.2014.</t>
  </si>
  <si>
    <t>Istarska kreditna banka Umag d.d.,
OTP banka d.d.
Privredna banka Zagreb d.d.</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</si>
  <si>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</si>
  <si>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</si>
  <si>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</si>
  <si>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</si>
  <si>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</si>
  <si>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</si>
  <si>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</si>
  <si>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</si>
  <si>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</si>
  <si>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</si>
  <si>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</si>
  <si>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</si>
  <si>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</si>
  <si>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</si>
  <si>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</si>
  <si>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</si>
  <si>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</si>
  <si>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</si>
  <si>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</si>
  <si>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</si>
  <si>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</si>
  <si>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</si>
  <si>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</si>
  <si>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</si>
  <si>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</si>
  <si>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</si>
  <si>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</si>
  <si>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</si>
  <si>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</si>
  <si>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</si>
  <si>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49.</t>
  </si>
  <si>
    <t>50.</t>
  </si>
  <si>
    <t>51.</t>
  </si>
  <si>
    <t>53.</t>
  </si>
  <si>
    <t>54.</t>
  </si>
  <si>
    <t>56.</t>
  </si>
  <si>
    <t>57.</t>
  </si>
  <si>
    <t>58.</t>
  </si>
  <si>
    <t>59.</t>
  </si>
  <si>
    <t>60.</t>
  </si>
  <si>
    <t>61.</t>
  </si>
  <si>
    <t>63.</t>
  </si>
  <si>
    <t>65.</t>
  </si>
  <si>
    <t>66.</t>
  </si>
  <si>
    <t>68.</t>
  </si>
  <si>
    <t>69.</t>
  </si>
  <si>
    <t>70.</t>
  </si>
  <si>
    <t>71.</t>
  </si>
  <si>
    <t>72.</t>
  </si>
  <si>
    <t>75.</t>
  </si>
  <si>
    <t>76.</t>
  </si>
  <si>
    <t>78.</t>
  </si>
  <si>
    <t>79.</t>
  </si>
  <si>
    <t>82.</t>
  </si>
  <si>
    <t>Korištenje instrumenta duga u tromjesečju</t>
  </si>
  <si>
    <t>Plaćanje dužnika po instrumentu duga u tromjesečju</t>
  </si>
  <si>
    <t>domaće 
ili 
ino</t>
  </si>
  <si>
    <t>Stanje na kraju izvještajnog tromjesečja</t>
  </si>
  <si>
    <t>P 
ili
 N</t>
  </si>
  <si>
    <t>Povrati dužnika davatelju jamstva u tromjesečju</t>
  </si>
  <si>
    <t>UKUPNO</t>
  </si>
  <si>
    <t>USD 1</t>
  </si>
  <si>
    <t>EUR 1</t>
  </si>
  <si>
    <t>022-03/14-04/472
50301-05/18-14-2</t>
  </si>
  <si>
    <t>F-001-15</t>
  </si>
  <si>
    <t>29.01.2015.</t>
  </si>
  <si>
    <t>LUČKA UPRAVA SLAVONSKI BROD</t>
  </si>
  <si>
    <t>ULJANIK d.d.</t>
  </si>
  <si>
    <t xml:space="preserve">3. MAJ BRODOGRADILIŠTE d.d. </t>
  </si>
  <si>
    <t>u valuti stanja</t>
  </si>
  <si>
    <t>Zakon o potvrđivanju Ug.; NN br. 8/02</t>
  </si>
  <si>
    <t>F-032-07</t>
  </si>
  <si>
    <t>07.03.2013.</t>
  </si>
  <si>
    <t>022-03/13-04/70
50301-04/04-13-2</t>
  </si>
  <si>
    <t>F-016-15</t>
  </si>
  <si>
    <t>06.05.2015.</t>
  </si>
  <si>
    <t>23.12.2014.</t>
  </si>
  <si>
    <t>022-03/14-04/508
50301-05/18-14-2</t>
  </si>
  <si>
    <t>F-017-15</t>
  </si>
  <si>
    <t>26.05.2015.</t>
  </si>
  <si>
    <t>18.03.2015.</t>
  </si>
  <si>
    <t xml:space="preserve">OPĆA BOLNICA PULA </t>
  </si>
  <si>
    <t>30.07.2015.</t>
  </si>
  <si>
    <t>022-03/15-04/314
50301-05/18-15-5</t>
  </si>
  <si>
    <t>F-027-15</t>
  </si>
  <si>
    <t>03.08.2015.</t>
  </si>
  <si>
    <t>BRODARSKI INSTITUT d.o.o.</t>
  </si>
  <si>
    <t>ĐURO ĐAKOVIĆ SPECIJALNA VOZILA DD</t>
  </si>
  <si>
    <t>F-028-15</t>
  </si>
  <si>
    <t xml:space="preserve"> HRVATSKI ZAVOD ZA TRANSFUZIJSKU MEDICINU</t>
  </si>
  <si>
    <t>F-029-15</t>
  </si>
  <si>
    <t>F-030-15</t>
  </si>
  <si>
    <t>06.08.2015.</t>
  </si>
  <si>
    <t xml:space="preserve">022-03/15-11/18                                           50301-05/18-15-2
022-03/15-11/18
 50301-05/18-15-4       </t>
  </si>
  <si>
    <t>2035.</t>
  </si>
  <si>
    <t xml:space="preserve">022-03/15-11/19                      
   50301-05/18-15-2
 022-03/15-11/19
50301-05/18-15-4                  </t>
  </si>
  <si>
    <t>03.09.2015.</t>
  </si>
  <si>
    <t>022-03/15-04/360
50301-05/16-15-4</t>
  </si>
  <si>
    <t>F-040-15</t>
  </si>
  <si>
    <t>03.11.2015.</t>
  </si>
  <si>
    <t>Deutsche Bank AG, London Branch</t>
  </si>
  <si>
    <t>16.07.2015.</t>
  </si>
  <si>
    <t>022-03/15-04/282
50301-05/18-15-2</t>
  </si>
  <si>
    <t>F-035-15</t>
  </si>
  <si>
    <t>29.10.2015.</t>
  </si>
  <si>
    <t>F-036-15</t>
  </si>
  <si>
    <t>F-037-15</t>
  </si>
  <si>
    <t>F-038-15</t>
  </si>
  <si>
    <t>10.07.2014.</t>
  </si>
  <si>
    <t>022-03/14-11/71
50301-05/05-14-2
022-03/14-11/71
50301-05/05-14-4</t>
  </si>
  <si>
    <t>F-039-15</t>
  </si>
  <si>
    <t>02.04.2015.</t>
  </si>
  <si>
    <t>24.09.2015.</t>
  </si>
  <si>
    <t>022-03/15-04/413
50301-05/16-15-2</t>
  </si>
  <si>
    <t>F-041-15</t>
  </si>
  <si>
    <t>16.11.2015.</t>
  </si>
  <si>
    <t xml:space="preserve">LUČKA UPRAVA SPLIT </t>
  </si>
  <si>
    <t>BRODOSPLIT- HOLDING d.o.o.</t>
  </si>
  <si>
    <t xml:space="preserve"> 022-03/15-11/17  
50301-05/18-15-2 
022-03/15-11/17
 50301-05/18-15-4          </t>
  </si>
  <si>
    <t>441-03/12-01/07
5030116-12-3
441-03/12-01/07
5030116-12-1</t>
  </si>
  <si>
    <t>25.01.2013.</t>
  </si>
  <si>
    <t>HBOR - Dodatno financiranje kreditnog programa financiranja izvoza</t>
  </si>
  <si>
    <t>2040.</t>
  </si>
  <si>
    <t>Plaćanje od strane MF po jamstvu</t>
  </si>
  <si>
    <t>10.03.2016.</t>
  </si>
  <si>
    <t xml:space="preserve">022-03/15-04/467                                           50301-05/18-16-16         
 022-09/15-04/467            50301-05/18-16-14  </t>
  </si>
  <si>
    <t>F-001-16</t>
  </si>
  <si>
    <t>07.07.2016.</t>
  </si>
  <si>
    <t>27.06.2016.</t>
  </si>
  <si>
    <t>022-03/16-04/179
50301-05/18-16-4</t>
  </si>
  <si>
    <t>F-014-16</t>
  </si>
  <si>
    <t>18.07.2016.</t>
  </si>
  <si>
    <t>HRVATSKA POŠTANSKA BANKA, dioničko društvo,
CROATIA BANKA d.d.</t>
  </si>
  <si>
    <t>08.06.2016.</t>
  </si>
  <si>
    <t>022-03/16-04/69
50301-05/18-16-4</t>
  </si>
  <si>
    <t>F-015-16</t>
  </si>
  <si>
    <t>19.07.2016.</t>
  </si>
  <si>
    <t>JADROPLOV d.d.</t>
  </si>
  <si>
    <t>BEZ MFI</t>
  </si>
  <si>
    <t>SVEUKUPNO</t>
  </si>
  <si>
    <t>48.</t>
  </si>
  <si>
    <t>77.</t>
  </si>
  <si>
    <t>47.</t>
  </si>
  <si>
    <t>62.</t>
  </si>
  <si>
    <t>64.</t>
  </si>
  <si>
    <t>DEPFA  Bank Plc Nicosia Branch</t>
  </si>
  <si>
    <t>Zagrebačka banka d.d., Privredna banka Zagreb d.d., HBOR, Splitska banka d.d., Hrvatska poštanska banka d.d., Erste&amp;Steiermarkische bank d.d.</t>
  </si>
  <si>
    <t>022-03/17-04/348             50301-27/20-17-2</t>
  </si>
  <si>
    <t>F-010-17</t>
  </si>
  <si>
    <t>FOND ZA ZAŠTITU OKOLIŠA I ENERGETSKU UČINKOVITOST</t>
  </si>
  <si>
    <t>Splitska banka d.d., OTP banka d.d.</t>
  </si>
  <si>
    <t>022-03/17-04/422             50301-25/18-17-2</t>
  </si>
  <si>
    <t>F-011-17</t>
  </si>
  <si>
    <t>F-008-17</t>
  </si>
  <si>
    <t>022-03/15-03/434
50301-04/12-15-4</t>
  </si>
  <si>
    <t>09.10.2017.</t>
  </si>
  <si>
    <t>KLINIČKI BOLNIČKI CENTAR RIJEKA</t>
  </si>
  <si>
    <t>2033.</t>
  </si>
  <si>
    <t xml:space="preserve"> </t>
  </si>
  <si>
    <t>52.</t>
  </si>
  <si>
    <t>55.</t>
  </si>
  <si>
    <t>67.</t>
  </si>
  <si>
    <t>73.</t>
  </si>
  <si>
    <t>74.</t>
  </si>
  <si>
    <t>80.</t>
  </si>
  <si>
    <t>81.</t>
  </si>
  <si>
    <t>83.</t>
  </si>
  <si>
    <t>F-003-18</t>
  </si>
  <si>
    <t>F-004-18</t>
  </si>
  <si>
    <t>26.10.2017.</t>
  </si>
  <si>
    <t>022-03/17-04/366
50301-27/20-17-3</t>
  </si>
  <si>
    <t>05.02.2018.</t>
  </si>
  <si>
    <t>SPLITSKA BANKA d.d.</t>
  </si>
  <si>
    <t>LUČKA UPRAVA OSIJEK</t>
  </si>
  <si>
    <t>28.12.2017.</t>
  </si>
  <si>
    <t>26.03.2018.</t>
  </si>
  <si>
    <t>HBOR, PBZ</t>
  </si>
  <si>
    <t>022-03/17-04/397              50301-25/18-17-3</t>
  </si>
  <si>
    <t>21.12.2017.</t>
  </si>
  <si>
    <t>R-JCF-978-JB/II</t>
  </si>
  <si>
    <t>022-03/17-04/452             50301-25/18-17-6</t>
  </si>
  <si>
    <t>29.03.2018.</t>
  </si>
  <si>
    <t>F-006-18</t>
  </si>
  <si>
    <t>05.04.2018.</t>
  </si>
  <si>
    <t>ERSTE, HPB, PBZ, SPLITSKA BANKA, ZABA</t>
  </si>
  <si>
    <t>022-03/18-04/77                50301-27/20-18-4</t>
  </si>
  <si>
    <t>022-03/08-04/76                50301-27/20-18-4</t>
  </si>
  <si>
    <t>F-007-18</t>
  </si>
  <si>
    <t>CROATIA BANKA, ERSTE, HPB, IKB, OTP, PBZ, SPLITSKA BANKA, ZABA</t>
  </si>
  <si>
    <t>F-008-18</t>
  </si>
  <si>
    <t>022-03/18-04/75                      50301-27/20-18-4</t>
  </si>
  <si>
    <t>022-03/18-04/119
50301-25/18-18-3</t>
  </si>
  <si>
    <t>F-010-18</t>
  </si>
  <si>
    <t>022-03/18-04/115
50301-27/20-18-6</t>
  </si>
  <si>
    <t>F-009-18</t>
  </si>
  <si>
    <t>04.10.2018.</t>
  </si>
  <si>
    <t>022-03/18-04/308
50301-25/18-18-1</t>
  </si>
  <si>
    <t>F-015-18</t>
  </si>
  <si>
    <t>21.11.2018.</t>
  </si>
  <si>
    <t xml:space="preserve">ĐURO ĐAKOVIĆ GRUPA d.d. </t>
  </si>
  <si>
    <t>17.10.2018.</t>
  </si>
  <si>
    <t>022-03/18-04/316
50301-27/20-18-2</t>
  </si>
  <si>
    <t>F-016-18</t>
  </si>
  <si>
    <t>04.12.2018.</t>
  </si>
  <si>
    <t>2038.</t>
  </si>
  <si>
    <t>OPĆA BOLNICA PULA</t>
  </si>
  <si>
    <t xml:space="preserve">                                                                                                                                                   </t>
  </si>
  <si>
    <t>F-028-10</t>
  </si>
  <si>
    <t xml:space="preserve">Neiskorištena 
sredstva kredita </t>
  </si>
  <si>
    <t xml:space="preserve">u valuti </t>
  </si>
  <si>
    <t xml:space="preserve">  </t>
  </si>
  <si>
    <t>F-001-19</t>
  </si>
  <si>
    <t>HPB</t>
  </si>
  <si>
    <t>ZRAČNA LUKA OSIJEK d.o.o.</t>
  </si>
  <si>
    <t>07.02.2019.</t>
  </si>
  <si>
    <t>022-03/19-04/23
50301-27/20-15-5</t>
  </si>
  <si>
    <t>09.04.2019.</t>
  </si>
  <si>
    <t>F-002-19</t>
  </si>
  <si>
    <t>13.06.2019.</t>
  </si>
  <si>
    <t>022-03/19-04/216
50301-27/12-19-2</t>
  </si>
  <si>
    <t>16.07.2019.</t>
  </si>
  <si>
    <t>Zagrebačka banka d.d., Zagreb, Privredna banka Zagreb d.d., Zagreb</t>
  </si>
  <si>
    <t>F-003-19</t>
  </si>
  <si>
    <t>01.08.2019.</t>
  </si>
  <si>
    <t>022-03/19-04/276
50301-27/25-19-3</t>
  </si>
  <si>
    <t>20.09.2019.</t>
  </si>
  <si>
    <t>OTP banka d.d., Split</t>
  </si>
  <si>
    <t>F-004-19</t>
  </si>
  <si>
    <t>F-005-19</t>
  </si>
  <si>
    <t>29.08.2019.</t>
  </si>
  <si>
    <t>022-03/19-04/323
50301-27/20-19-4</t>
  </si>
  <si>
    <t>05.09.2019.</t>
  </si>
  <si>
    <t>Addiko Bank d.d., Zagreb, Croatia banka d.d., Zagreb, Erste&amp;Steiermärkische Bank d.d., Rijeka, Hrvatska banka za obnovu i razvitak, Zagreb, Hrvatska poštanska banka dioničko društvo, Zagreb, Imex banka dioničko društvo, Split, Istarska kreditna banka Umag d.d., Umag, Karlovačka banka, dioničko društvo, Karlovac OTP banka Hrvatska, dioničko društvo, Split, Privredna banka Zagreb d.d., Zagreb, Raiffeisenbank Austria d.d., Zagreb, Zagrebačka banka d.d., Zagreb</t>
  </si>
  <si>
    <t>22.08.2019.</t>
  </si>
  <si>
    <t>022-03/19-07/327
50301-25/05-19-4</t>
  </si>
  <si>
    <t>09.09.2019.</t>
  </si>
  <si>
    <t>Hrvatska banka za obnovu i razvitak, Zagreb</t>
  </si>
  <si>
    <t xml:space="preserve">        </t>
  </si>
  <si>
    <t>F-006-19</t>
  </si>
  <si>
    <t>19.09.2019.</t>
  </si>
  <si>
    <t>022-03/19-04/385
50301-25/27-19-1</t>
  </si>
  <si>
    <t>30.10.2019.</t>
  </si>
  <si>
    <t>F-007-19</t>
  </si>
  <si>
    <t>F-008-19</t>
  </si>
  <si>
    <t>23.12.2019.</t>
  </si>
  <si>
    <t>05.07.2018.</t>
  </si>
  <si>
    <t>022-03/15-03/434
50301-04/12-15-3</t>
  </si>
  <si>
    <t>022-03/18-04/166
50301-27/20-18-2</t>
  </si>
  <si>
    <t>30.12.2019.</t>
  </si>
  <si>
    <t>07.11.2019.</t>
  </si>
  <si>
    <t>022-03/19-04/435
50301-27/20-19-7</t>
  </si>
  <si>
    <t>SREDNJI TEČAJ HNB-a 31.12.2019.</t>
  </si>
  <si>
    <t>IZRAČUN NA 5 DECIMALA</t>
  </si>
  <si>
    <t>U HRK</t>
  </si>
  <si>
    <t>MFI</t>
  </si>
  <si>
    <t>AKTIVNA  DRŽAVNA  JAMSTVA  od  01/07/1999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</si>
</sst>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72" x14ac:knownFonts="1">
    <font>
      <sz val="10"/>
      <name val="Arial"/>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imes New Roman CE"/>
      <family val="1"/>
      <charset val="238"/>
    </font>
    <font>
      <b/>
      <sz val="8"/>
      <color indexed="81"/>
      <name val="Tahoma"/>
      <family val="2"/>
      <charset val="238"/>
    </font>
    <font>
      <sz val="8"/>
      <color indexed="81"/>
      <name val="Tahoma"/>
      <family val="2"/>
      <charset val="238"/>
    </font>
    <font>
      <sz val="10"/>
      <color indexed="81"/>
      <name val="Tahoma"/>
      <family val="2"/>
      <charset val="238"/>
    </font>
    <font>
      <b/>
      <sz val="10"/>
      <color indexed="81"/>
      <name val="Tahoma"/>
      <family val="2"/>
      <charset val="238"/>
    </font>
    <font>
      <sz val="9"/>
      <color indexed="81"/>
      <name val="Tahoma"/>
      <family val="2"/>
      <charset val="238"/>
    </font>
    <font>
      <b/>
      <sz val="9"/>
      <color indexed="81"/>
      <name val="Tahoma"/>
      <family val="2"/>
      <charset val="238"/>
    </font>
    <font>
      <sz val="12"/>
      <name val="Arial"/>
      <family val="2"/>
      <charset val="238"/>
    </font>
    <font>
      <sz val="10"/>
      <color rgb="FFFF0000"/>
      <name val="Times New Roman CE"/>
      <family val="1"/>
      <charset val="238"/>
    </font>
    <font>
      <sz val="12"/>
      <color rgb="FFFF0000"/>
      <name val="Times New Roman CE"/>
      <family val="1"/>
      <charset val="238"/>
    </font>
    <font>
      <b/>
      <sz val="12"/>
      <name val="Times New Roman CE"/>
      <family val="1"/>
      <charset val="238"/>
    </font>
    <font>
      <sz val="11"/>
      <name val="Times New Roman CE"/>
      <family val="1"/>
      <charset val="238"/>
    </font>
    <font>
      <b/>
      <sz val="10"/>
      <name val="Times New Roman CE"/>
      <family val="1"/>
      <charset val="238"/>
    </font>
    <font>
      <sz val="10"/>
      <name val="Times New Roman CE"/>
      <charset val="238"/>
    </font>
    <font>
      <sz val="12"/>
      <name val="Times New Roman CE"/>
      <family val="1"/>
      <charset val="238"/>
    </font>
    <font>
      <b/>
      <sz val="11"/>
      <color indexed="81"/>
      <name val="Tahoma"/>
      <family val="2"/>
      <charset val="238"/>
    </font>
    <font>
      <sz val="11"/>
      <color indexed="81"/>
      <name val="Tahoma"/>
      <family val="2"/>
      <charset val="238"/>
    </font>
    <font>
      <sz val="12"/>
      <name val="Times New Roman CE"/>
      <charset val="238"/>
    </font>
    <font>
      <sz val="12"/>
      <name val="Times New Roman"/>
      <family val="1"/>
      <charset val="238"/>
    </font>
    <font>
      <sz val="12"/>
      <color rgb="FFFF0000"/>
      <name val="Times New Roman CE"/>
      <charset val="238"/>
    </font>
    <font>
      <sz val="12"/>
      <color rgb="FFFF0000"/>
      <name val="Times New Roman"/>
      <family val="1"/>
      <charset val="238"/>
    </font>
    <font>
      <sz val="20"/>
      <name val="Arial Unicode MS"/>
      <family val="2"/>
      <charset val="238"/>
    </font>
    <font>
      <sz val="14"/>
      <name val="Times New Roman CE"/>
      <family val="1"/>
      <charset val="238"/>
    </font>
    <font>
      <sz val="12"/>
      <color theme="3" tint="0.39997558519241921"/>
      <name val="Times New Roman"/>
      <family val="1"/>
      <charset val="238"/>
    </font>
    <font>
      <sz val="12"/>
      <color theme="3" tint="0.39997558519241921"/>
      <name val="Times New Roman CE"/>
      <family val="1"/>
      <charset val="238"/>
    </font>
    <font>
      <sz val="10"/>
      <color theme="3" tint="0.39997558519241921"/>
      <name val="Times New Roman CE"/>
      <family val="1"/>
      <charset val="238"/>
    </font>
    <font>
      <sz val="10"/>
      <color rgb="FFFF0000"/>
      <name val="Times New Roman"/>
      <family val="1"/>
      <charset val="238"/>
    </font>
    <font>
      <b/>
      <sz val="12"/>
      <name val="Times New Roman CE"/>
      <charset val="238"/>
    </font>
    <font>
      <sz val="12"/>
      <color indexed="81"/>
      <name val="Tahoma"/>
      <family val="2"/>
      <charset val="238"/>
    </font>
    <font>
      <b/>
      <sz val="12"/>
      <color indexed="81"/>
      <name val="Tahoma"/>
      <family val="2"/>
      <charset val="238"/>
    </font>
    <font>
      <sz val="16"/>
      <color rgb="FFFF0000"/>
      <name val="Times New Roman CE"/>
      <charset val="238"/>
    </font>
    <font>
      <sz val="16"/>
      <color rgb="FFFF0000"/>
      <name val="Times New Roman CE"/>
      <family val="1"/>
      <charset val="238"/>
    </font>
    <font>
      <sz val="16"/>
      <color rgb="FFFF0000"/>
      <name val="Times New Roman"/>
      <family val="1"/>
      <charset val="238"/>
    </font>
    <font>
      <b/>
      <sz val="12"/>
      <name val="Times New Roman"/>
      <family val="1"/>
      <charset val="238"/>
    </font>
    <font>
      <b/>
      <sz val="12"/>
      <color rgb="FFFF0000"/>
      <name val="Times New Roman CE"/>
      <family val="1"/>
      <charset val="238"/>
    </font>
    <font>
      <b/>
      <sz val="10"/>
      <color rgb="FFFF0000"/>
      <name val="Times New Roman CE"/>
      <family val="1"/>
      <charset val="238"/>
    </font>
    <font>
      <sz val="12"/>
      <color theme="1"/>
      <name val="Times New Roman"/>
      <family val="1"/>
      <charset val="238"/>
    </font>
    <font>
      <sz val="12"/>
      <color theme="1"/>
      <name val="Times New Roman CE"/>
      <family val="1"/>
      <charset val="238"/>
    </font>
    <font>
      <sz val="12"/>
      <color theme="1"/>
      <name val="Times New Roman CE"/>
      <charset val="238"/>
    </font>
    <font>
      <b/>
      <sz val="12"/>
      <color theme="1"/>
      <name val="Times New Roman CE"/>
      <charset val="238"/>
    </font>
    <font>
      <sz val="10"/>
      <color rgb="FFFF0000"/>
      <name val="Times New Roman CE"/>
      <charset val="238"/>
    </font>
    <font>
      <sz val="14"/>
      <color theme="1"/>
      <name val="Times New Roman CE"/>
      <family val="1"/>
      <charset val="238"/>
    </font>
    <font>
      <b/>
      <sz val="12"/>
      <color theme="1"/>
      <name val="Times New Roman CE"/>
      <family val="1"/>
      <charset val="238"/>
    </font>
    <font>
      <b/>
      <sz val="12"/>
      <color theme="1"/>
      <name val="Times New Roman"/>
      <family val="1"/>
      <charset val="238"/>
    </font>
    <font>
      <sz val="14"/>
      <color rgb="FFFF0000"/>
      <name val="Times New Roman CE"/>
      <family val="1"/>
      <charset val="238"/>
    </font>
    <font>
      <b/>
      <sz val="14"/>
      <color theme="1"/>
      <name val="Times New Roman CE"/>
      <charset val="238"/>
    </font>
    <font>
      <sz val="14"/>
      <color theme="1"/>
      <name val="Times New Roman CE"/>
      <charset val="238"/>
    </font>
    <font>
      <sz val="14"/>
      <color theme="1"/>
      <name val="Times New Roman"/>
      <family val="1"/>
      <charset val="238"/>
    </font>
    <font>
      <sz val="14"/>
      <color rgb="FFFF0000"/>
      <name val="Times New Roman"/>
      <family val="1"/>
      <charset val="238"/>
    </font>
    <font>
      <sz val="24"/>
      <name val="Times New Roman"/>
      <family val="1"/>
      <charset val="238"/>
    </font>
    <font>
      <sz val="24"/>
      <name val="Arial"/>
      <family val="2"/>
      <charset val="238"/>
    </font>
    <font>
      <sz val="24"/>
      <name val="Times New Roman CE"/>
      <family val="1"/>
      <charset val="23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rgb="FFCCFF99"/>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CC00CC"/>
        <bgColor indexed="64"/>
      </patternFill>
    </fill>
    <fill>
      <patternFill patternType="solid">
        <fgColor rgb="FF3399FF"/>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64"/>
      </right>
      <top style="thin">
        <color auto="1"/>
      </top>
      <bottom/>
      <diagonal/>
    </border>
    <border>
      <left/>
      <right style="thin">
        <color auto="1"/>
      </right>
      <top/>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1" borderId="2" applyNumberFormat="0" applyAlignment="0" applyProtection="0"/>
    <xf numFmtId="0" fontId="5" fillId="22" borderId="3" applyNumberFormat="0" applyAlignment="0" applyProtection="0"/>
    <xf numFmtId="0"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6" fillId="0" borderId="0"/>
    <xf numFmtId="0" fontId="1" fillId="20" borderId="1" applyNumberFormat="0" applyFont="0" applyAlignment="0" applyProtection="0"/>
    <xf numFmtId="0" fontId="15" fillId="0" borderId="0"/>
    <xf numFmtId="0" fontId="15" fillId="0" borderId="0"/>
    <xf numFmtId="0" fontId="16" fillId="21" borderId="7"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xf numFmtId="0" fontId="6" fillId="0" borderId="0"/>
    <xf numFmtId="0" fontId="6" fillId="0" borderId="0"/>
    <xf numFmtId="0" fontId="6" fillId="0" borderId="0"/>
  </cellStyleXfs>
  <cellXfs count="411">
    <xf numFmtId="0" fontId="0" fillId="0" borderId="0" xfId="0"/>
    <xf numFmtId="0" fontId="20" fillId="0" borderId="0" xfId="41" applyFont="1"/>
    <xf numFmtId="0" fontId="20" fillId="0" borderId="0" xfId="41" applyFont="1" applyFill="1"/>
    <xf numFmtId="0" fontId="20" fillId="0" borderId="0" xfId="41" applyFont="1" applyAlignment="1"/>
    <xf numFmtId="0" fontId="20" fillId="0" borderId="0" xfId="41" applyFont="1" applyAlignment="1">
      <alignment horizontal="center"/>
    </xf>
    <xf numFmtId="0" fontId="20" fillId="0" borderId="0" xfId="41" applyFont="1" applyAlignment="1">
      <alignment wrapText="1"/>
    </xf>
    <xf numFmtId="4" fontId="20" fillId="0" borderId="0" xfId="41" applyNumberFormat="1" applyFont="1" applyAlignment="1">
      <alignment horizontal="right"/>
    </xf>
    <xf numFmtId="4" fontId="20" fillId="0" borderId="0" xfId="41" applyNumberFormat="1" applyFont="1" applyAlignment="1">
      <alignment horizontal="center"/>
    </xf>
    <xf numFmtId="4" fontId="28" fillId="0" borderId="0" xfId="41" applyNumberFormat="1" applyFont="1" applyAlignment="1">
      <alignment horizontal="right"/>
    </xf>
    <xf numFmtId="4" fontId="28" fillId="0" borderId="0" xfId="41" applyNumberFormat="1" applyFont="1" applyAlignment="1">
      <alignment horizontal="center"/>
    </xf>
    <xf numFmtId="4" fontId="28" fillId="0" borderId="0" xfId="41" applyNumberFormat="1" applyFont="1" applyAlignment="1">
      <alignment horizontal="center" vertical="center"/>
    </xf>
    <xf numFmtId="4" fontId="28" fillId="0" borderId="0" xfId="41" applyNumberFormat="1" applyFont="1"/>
    <xf numFmtId="4" fontId="20" fillId="0" borderId="0" xfId="41" applyNumberFormat="1" applyFont="1" applyAlignment="1">
      <alignment horizontal="center" vertical="center"/>
    </xf>
    <xf numFmtId="0" fontId="31" fillId="0" borderId="0" xfId="40" applyFont="1" applyFill="1"/>
    <xf numFmtId="0" fontId="31" fillId="0" borderId="0" xfId="40" applyFont="1" applyFill="1" applyAlignment="1"/>
    <xf numFmtId="0" fontId="32" fillId="0" borderId="0" xfId="40" applyFont="1" applyFill="1"/>
    <xf numFmtId="14" fontId="33" fillId="0" borderId="0" xfId="40" applyNumberFormat="1" applyFont="1" applyFill="1"/>
    <xf numFmtId="0" fontId="20" fillId="0" borderId="0" xfId="41" applyFont="1" applyAlignment="1">
      <alignment vertical="center"/>
    </xf>
    <xf numFmtId="0" fontId="20" fillId="0" borderId="0" xfId="41" applyFont="1" applyAlignment="1">
      <alignment horizontal="center" vertical="center"/>
    </xf>
    <xf numFmtId="0" fontId="20" fillId="0" borderId="0" xfId="41" applyFont="1" applyAlignment="1">
      <alignment vertical="center" wrapText="1"/>
    </xf>
    <xf numFmtId="4" fontId="20" fillId="0" borderId="0" xfId="41" applyNumberFormat="1" applyFont="1" applyAlignment="1">
      <alignment horizontal="right" vertical="center"/>
    </xf>
    <xf numFmtId="0" fontId="20" fillId="0" borderId="0" xfId="41" applyFont="1" applyFill="1" applyAlignment="1">
      <alignment vertical="center"/>
    </xf>
    <xf numFmtId="4" fontId="28" fillId="0" borderId="0" xfId="41" applyNumberFormat="1" applyFont="1" applyFill="1" applyBorder="1" applyAlignment="1">
      <alignment horizontal="right"/>
    </xf>
    <xf numFmtId="0" fontId="28" fillId="0" borderId="0" xfId="41" applyFont="1" applyAlignment="1">
      <alignment horizontal="center"/>
    </xf>
    <xf numFmtId="0" fontId="29" fillId="0" borderId="0" xfId="41" applyFont="1" applyFill="1" applyAlignment="1">
      <alignment vertical="center"/>
    </xf>
    <xf numFmtId="14" fontId="29" fillId="0" borderId="0" xfId="48" applyNumberFormat="1" applyFont="1" applyBorder="1" applyAlignment="1">
      <alignment horizontal="center" vertical="center"/>
    </xf>
    <xf numFmtId="0" fontId="29" fillId="0" borderId="0" xfId="48" applyFont="1" applyBorder="1" applyAlignment="1">
      <alignment horizontal="center" vertical="center" wrapText="1"/>
    </xf>
    <xf numFmtId="0" fontId="39" fillId="0" borderId="0" xfId="48" applyFont="1" applyBorder="1" applyAlignment="1">
      <alignment horizontal="center" vertical="center"/>
    </xf>
    <xf numFmtId="1" fontId="39" fillId="0" borderId="0" xfId="48" applyNumberFormat="1" applyFont="1" applyBorder="1" applyAlignment="1">
      <alignment horizontal="center" vertical="center"/>
    </xf>
    <xf numFmtId="4" fontId="39" fillId="0" borderId="0" xfId="48" applyNumberFormat="1" applyFont="1" applyBorder="1" applyAlignment="1">
      <alignment vertical="center"/>
    </xf>
    <xf numFmtId="4" fontId="39" fillId="0" borderId="0" xfId="48" applyNumberFormat="1" applyFont="1" applyBorder="1" applyAlignment="1">
      <alignment horizontal="right" vertical="center"/>
    </xf>
    <xf numFmtId="4" fontId="39" fillId="0" borderId="0" xfId="48" applyNumberFormat="1" applyFont="1" applyBorder="1" applyAlignment="1">
      <alignment horizontal="center" vertical="center"/>
    </xf>
    <xf numFmtId="4" fontId="29" fillId="0" borderId="0" xfId="48" applyNumberFormat="1" applyFont="1" applyBorder="1" applyAlignment="1"/>
    <xf numFmtId="4" fontId="29" fillId="0" borderId="0" xfId="48" applyNumberFormat="1" applyFont="1" applyBorder="1" applyAlignment="1">
      <alignment vertical="center"/>
    </xf>
    <xf numFmtId="4" fontId="40" fillId="0" borderId="0" xfId="0" applyNumberFormat="1" applyFont="1" applyBorder="1" applyAlignment="1">
      <alignment vertical="center"/>
    </xf>
    <xf numFmtId="0" fontId="29" fillId="0" borderId="0" xfId="41" applyFont="1" applyFill="1"/>
    <xf numFmtId="0" fontId="34" fillId="0" borderId="0" xfId="41" applyFont="1" applyAlignment="1">
      <alignment vertical="center"/>
    </xf>
    <xf numFmtId="0" fontId="34" fillId="0" borderId="0" xfId="41" applyFont="1" applyAlignment="1">
      <alignment horizontal="center" vertical="center"/>
    </xf>
    <xf numFmtId="0" fontId="34" fillId="0" borderId="0" xfId="41" applyFont="1" applyAlignment="1">
      <alignment vertical="center" wrapText="1"/>
    </xf>
    <xf numFmtId="4" fontId="34" fillId="0" borderId="0" xfId="41" applyNumberFormat="1" applyFont="1" applyAlignment="1">
      <alignment horizontal="right" vertical="center"/>
    </xf>
    <xf numFmtId="4" fontId="34" fillId="0" borderId="0" xfId="41" applyNumberFormat="1" applyFont="1" applyAlignment="1">
      <alignment horizontal="center" vertical="center"/>
    </xf>
    <xf numFmtId="0" fontId="34" fillId="0" borderId="0" xfId="41" applyFont="1" applyFill="1" applyAlignment="1">
      <alignment vertical="center"/>
    </xf>
    <xf numFmtId="0" fontId="29" fillId="0" borderId="0" xfId="41" applyFont="1" applyAlignment="1">
      <alignment vertical="center"/>
    </xf>
    <xf numFmtId="0" fontId="29" fillId="0" borderId="0" xfId="41" applyFont="1" applyAlignment="1">
      <alignment horizontal="center" vertical="center"/>
    </xf>
    <xf numFmtId="0" fontId="29" fillId="0" borderId="0" xfId="41" applyFont="1" applyAlignment="1">
      <alignment vertical="center" wrapText="1"/>
    </xf>
    <xf numFmtId="4" fontId="29" fillId="0" borderId="0" xfId="41" applyNumberFormat="1" applyFont="1" applyAlignment="1">
      <alignment horizontal="right" vertical="center"/>
    </xf>
    <xf numFmtId="4" fontId="29" fillId="0" borderId="0" xfId="41" applyNumberFormat="1" applyFont="1" applyAlignment="1">
      <alignment horizontal="center" vertical="center"/>
    </xf>
    <xf numFmtId="4" fontId="29" fillId="0" borderId="0" xfId="41" applyNumberFormat="1" applyFont="1" applyAlignment="1">
      <alignment vertical="center"/>
    </xf>
    <xf numFmtId="4" fontId="29" fillId="0" borderId="0" xfId="41" applyNumberFormat="1" applyFont="1" applyBorder="1" applyAlignment="1">
      <alignment horizontal="right" vertical="center"/>
    </xf>
    <xf numFmtId="0" fontId="29" fillId="0" borderId="0" xfId="41" applyFont="1" applyFill="1" applyAlignment="1">
      <alignment horizontal="right" vertical="center"/>
    </xf>
    <xf numFmtId="4" fontId="39" fillId="0" borderId="0" xfId="41" applyNumberFormat="1" applyFont="1" applyAlignment="1">
      <alignment horizontal="center" vertical="center"/>
    </xf>
    <xf numFmtId="1" fontId="30" fillId="26" borderId="14" xfId="40" applyNumberFormat="1" applyFont="1" applyFill="1" applyBorder="1" applyAlignment="1">
      <alignment horizontal="center" vertical="center"/>
    </xf>
    <xf numFmtId="0" fontId="42" fillId="0" borderId="0" xfId="41" applyFont="1" applyAlignment="1">
      <alignment horizontal="center" vertical="center"/>
    </xf>
    <xf numFmtId="0" fontId="42" fillId="0" borderId="0" xfId="41" applyFont="1" applyAlignment="1">
      <alignment horizontal="center"/>
    </xf>
    <xf numFmtId="0" fontId="43" fillId="0" borderId="0" xfId="40" applyFont="1" applyBorder="1" applyAlignment="1">
      <alignment horizontal="center" vertical="center" wrapText="1"/>
    </xf>
    <xf numFmtId="0" fontId="44" fillId="0" borderId="0" xfId="41" applyFont="1" applyAlignment="1">
      <alignment horizontal="center" vertical="center"/>
    </xf>
    <xf numFmtId="0" fontId="45" fillId="0" borderId="0" xfId="41" applyFont="1" applyAlignment="1">
      <alignment horizontal="center" vertical="center"/>
    </xf>
    <xf numFmtId="0" fontId="45" fillId="0" borderId="0" xfId="41" applyFont="1" applyAlignment="1">
      <alignment horizontal="center"/>
    </xf>
    <xf numFmtId="0" fontId="34" fillId="0" borderId="0" xfId="40" applyFont="1" applyFill="1" applyAlignment="1">
      <alignment vertical="center"/>
    </xf>
    <xf numFmtId="0" fontId="34" fillId="26" borderId="14" xfId="40" applyFont="1" applyFill="1" applyBorder="1" applyAlignment="1">
      <alignment horizontal="center" vertical="center"/>
    </xf>
    <xf numFmtId="0" fontId="30" fillId="0" borderId="0" xfId="40" applyFont="1" applyFill="1" applyAlignment="1">
      <alignment vertical="center"/>
    </xf>
    <xf numFmtId="0" fontId="20" fillId="0" borderId="0" xfId="48" applyFont="1" applyFill="1"/>
    <xf numFmtId="0" fontId="34" fillId="0" borderId="0" xfId="48" applyFont="1" applyFill="1"/>
    <xf numFmtId="4" fontId="29" fillId="0" borderId="0" xfId="48" applyNumberFormat="1" applyFont="1" applyBorder="1" applyAlignment="1">
      <alignment horizontal="right"/>
    </xf>
    <xf numFmtId="4" fontId="46" fillId="0" borderId="0" xfId="40" applyNumberFormat="1" applyFont="1" applyFill="1" applyBorder="1" applyAlignment="1">
      <alignment vertical="center"/>
    </xf>
    <xf numFmtId="4" fontId="46" fillId="0" borderId="0" xfId="0" applyNumberFormat="1" applyFont="1" applyFill="1" applyBorder="1" applyAlignment="1">
      <alignment vertical="center"/>
    </xf>
    <xf numFmtId="0" fontId="40" fillId="0" borderId="0" xfId="41" applyNumberFormat="1" applyFont="1" applyFill="1" applyBorder="1" applyAlignment="1">
      <alignment horizontal="center" vertical="center"/>
    </xf>
    <xf numFmtId="0" fontId="38" fillId="26" borderId="14" xfId="40" applyFont="1" applyFill="1" applyBorder="1" applyAlignment="1">
      <alignment horizontal="center" vertical="center" wrapText="1"/>
    </xf>
    <xf numFmtId="4" fontId="47" fillId="0" borderId="18" xfId="41" applyNumberFormat="1" applyFont="1" applyBorder="1" applyAlignment="1">
      <alignment horizontal="right" vertical="center"/>
    </xf>
    <xf numFmtId="0" fontId="30" fillId="26" borderId="14" xfId="40" applyFont="1" applyFill="1" applyBorder="1" applyAlignment="1">
      <alignment vertical="center" wrapText="1"/>
    </xf>
    <xf numFmtId="4" fontId="50" fillId="0" borderId="0" xfId="41" applyNumberFormat="1" applyFont="1" applyAlignment="1">
      <alignment horizontal="center" vertical="center"/>
    </xf>
    <xf numFmtId="4" fontId="51" fillId="0" borderId="0" xfId="41" applyNumberFormat="1" applyFont="1" applyAlignment="1">
      <alignment horizontal="center" vertical="center"/>
    </xf>
    <xf numFmtId="4" fontId="52" fillId="0" borderId="0" xfId="40" applyNumberFormat="1" applyFont="1" applyFill="1" applyBorder="1" applyAlignment="1">
      <alignment vertical="center"/>
    </xf>
    <xf numFmtId="0" fontId="34" fillId="0" borderId="0" xfId="41" applyFont="1" applyBorder="1" applyAlignment="1">
      <alignment horizontal="center" vertical="center"/>
    </xf>
    <xf numFmtId="4" fontId="47" fillId="0" borderId="0" xfId="41" applyNumberFormat="1" applyFont="1" applyFill="1" applyBorder="1" applyAlignment="1">
      <alignment horizontal="right" vertical="center"/>
    </xf>
    <xf numFmtId="0" fontId="29" fillId="0" borderId="0" xfId="48" applyFont="1" applyBorder="1" applyAlignment="1">
      <alignment horizontal="center" vertical="center"/>
    </xf>
    <xf numFmtId="0" fontId="53" fillId="0" borderId="13" xfId="41" applyFont="1" applyBorder="1" applyAlignment="1">
      <alignment horizontal="center" vertical="center"/>
    </xf>
    <xf numFmtId="0" fontId="53" fillId="0" borderId="13" xfId="0" applyFont="1" applyBorder="1" applyAlignment="1">
      <alignment horizontal="center" vertical="center"/>
    </xf>
    <xf numFmtId="4" fontId="47" fillId="24" borderId="14" xfId="40" applyNumberFormat="1" applyFont="1" applyFill="1" applyBorder="1" applyAlignment="1">
      <alignment horizontal="center" vertical="center" wrapText="1"/>
    </xf>
    <xf numFmtId="4" fontId="30" fillId="24" borderId="14" xfId="40" applyNumberFormat="1" applyFont="1" applyFill="1" applyBorder="1" applyAlignment="1">
      <alignment horizontal="center" vertical="center" wrapText="1"/>
    </xf>
    <xf numFmtId="4" fontId="37" fillId="24" borderId="14" xfId="40" applyNumberFormat="1" applyFont="1" applyFill="1" applyBorder="1" applyAlignment="1">
      <alignment horizontal="center" vertical="center" wrapText="1"/>
    </xf>
    <xf numFmtId="0" fontId="38" fillId="24" borderId="14" xfId="40" applyFont="1" applyFill="1" applyBorder="1" applyAlignment="1">
      <alignment horizontal="center" vertical="center" wrapText="1"/>
    </xf>
    <xf numFmtId="3" fontId="47" fillId="24" borderId="14" xfId="40" applyNumberFormat="1" applyFont="1" applyFill="1" applyBorder="1" applyAlignment="1">
      <alignment horizontal="center" vertical="center"/>
    </xf>
    <xf numFmtId="0" fontId="30" fillId="24" borderId="14" xfId="40" applyFont="1" applyFill="1" applyBorder="1" applyAlignment="1">
      <alignment horizontal="center" vertical="center"/>
    </xf>
    <xf numFmtId="4" fontId="47" fillId="0" borderId="18" xfId="41" applyNumberFormat="1" applyFont="1" applyBorder="1" applyAlignment="1">
      <alignment horizontal="center" vertical="center"/>
    </xf>
    <xf numFmtId="4" fontId="34" fillId="0" borderId="0" xfId="48" applyNumberFormat="1" applyFont="1" applyBorder="1" applyAlignment="1">
      <alignment horizontal="center"/>
    </xf>
    <xf numFmtId="4" fontId="34" fillId="0" borderId="0" xfId="48" applyNumberFormat="1" applyFont="1" applyBorder="1" applyAlignment="1">
      <alignment horizontal="right"/>
    </xf>
    <xf numFmtId="4" fontId="34" fillId="0" borderId="0" xfId="41" applyNumberFormat="1" applyFont="1" applyBorder="1" applyAlignment="1">
      <alignment horizontal="center"/>
    </xf>
    <xf numFmtId="4" fontId="30" fillId="28" borderId="0" xfId="41" applyNumberFormat="1" applyFont="1" applyFill="1" applyBorder="1" applyAlignment="1">
      <alignment horizontal="center" vertical="center"/>
    </xf>
    <xf numFmtId="4" fontId="53" fillId="0" borderId="0" xfId="40" applyNumberFormat="1" applyFont="1" applyFill="1" applyBorder="1" applyAlignment="1">
      <alignment vertical="center"/>
    </xf>
    <xf numFmtId="4" fontId="47" fillId="0" borderId="0" xfId="41" applyNumberFormat="1" applyFont="1" applyAlignment="1">
      <alignment horizontal="center" vertical="center"/>
    </xf>
    <xf numFmtId="4" fontId="30" fillId="0" borderId="0" xfId="41" applyNumberFormat="1" applyFont="1" applyAlignment="1">
      <alignment horizontal="center"/>
    </xf>
    <xf numFmtId="4" fontId="30" fillId="0" borderId="0" xfId="41" applyNumberFormat="1" applyFont="1" applyFill="1" applyBorder="1" applyAlignment="1">
      <alignment horizontal="right" vertical="center"/>
    </xf>
    <xf numFmtId="4" fontId="30" fillId="0" borderId="0" xfId="48" applyNumberFormat="1" applyFont="1" applyBorder="1" applyAlignment="1">
      <alignment horizontal="center"/>
    </xf>
    <xf numFmtId="4" fontId="30" fillId="29" borderId="0" xfId="41" applyNumberFormat="1" applyFont="1" applyFill="1" applyBorder="1" applyAlignment="1">
      <alignment horizontal="center" vertical="center"/>
    </xf>
    <xf numFmtId="4" fontId="59" fillId="0" borderId="0" xfId="41" applyNumberFormat="1" applyFont="1" applyFill="1" applyBorder="1" applyAlignment="1">
      <alignment horizontal="right" vertical="center"/>
    </xf>
    <xf numFmtId="0" fontId="29" fillId="0" borderId="0" xfId="48" applyFont="1" applyFill="1"/>
    <xf numFmtId="0" fontId="54" fillId="0" borderId="0" xfId="40" applyFont="1" applyFill="1" applyAlignment="1">
      <alignment vertical="center"/>
    </xf>
    <xf numFmtId="0" fontId="55" fillId="0" borderId="0" xfId="40" applyFont="1" applyFill="1"/>
    <xf numFmtId="14" fontId="60" fillId="0" borderId="0" xfId="40" applyNumberFormat="1" applyFont="1" applyFill="1"/>
    <xf numFmtId="0" fontId="34" fillId="0" borderId="0" xfId="48" applyFont="1" applyFill="1" applyAlignment="1">
      <alignment vertical="center"/>
    </xf>
    <xf numFmtId="0" fontId="57" fillId="0" borderId="26" xfId="48" applyFont="1" applyFill="1" applyBorder="1" applyAlignment="1">
      <alignment horizontal="center" vertical="center"/>
    </xf>
    <xf numFmtId="14" fontId="57" fillId="0" borderId="26" xfId="48" applyNumberFormat="1" applyFont="1" applyFill="1" applyBorder="1" applyAlignment="1">
      <alignment horizontal="center" vertical="center"/>
    </xf>
    <xf numFmtId="4" fontId="58" fillId="0" borderId="0" xfId="41" applyNumberFormat="1" applyFont="1" applyAlignment="1">
      <alignment horizontal="center" vertical="center"/>
    </xf>
    <xf numFmtId="4" fontId="57" fillId="0" borderId="0" xfId="41" applyNumberFormat="1" applyFont="1" applyAlignment="1">
      <alignment horizontal="center" vertical="center"/>
    </xf>
    <xf numFmtId="0" fontId="30" fillId="30" borderId="31" xfId="40" applyFont="1" applyFill="1" applyBorder="1" applyAlignment="1">
      <alignment horizontal="center" vertical="center" wrapText="1"/>
    </xf>
    <xf numFmtId="0" fontId="38" fillId="30" borderId="31" xfId="40" applyFont="1" applyFill="1" applyBorder="1" applyAlignment="1">
      <alignment horizontal="center" vertical="center" wrapText="1"/>
    </xf>
    <xf numFmtId="0" fontId="30" fillId="30" borderId="31" xfId="40" applyFont="1" applyFill="1" applyBorder="1" applyAlignment="1">
      <alignment horizontal="center" vertical="center"/>
    </xf>
    <xf numFmtId="0" fontId="30" fillId="26" borderId="14" xfId="40" applyFont="1" applyFill="1" applyBorder="1" applyAlignment="1">
      <alignment horizontal="center" vertical="center" wrapText="1"/>
    </xf>
    <xf numFmtId="0" fontId="30" fillId="26" borderId="14" xfId="40" applyFont="1" applyFill="1" applyBorder="1" applyAlignment="1">
      <alignment horizontal="center" vertical="center"/>
    </xf>
    <xf numFmtId="4" fontId="57" fillId="0" borderId="14" xfId="48" applyNumberFormat="1" applyFont="1" applyFill="1" applyBorder="1" applyAlignment="1">
      <alignment vertical="center"/>
    </xf>
    <xf numFmtId="4" fontId="57" fillId="0" borderId="31" xfId="48" applyNumberFormat="1" applyFont="1" applyFill="1" applyBorder="1" applyAlignment="1">
      <alignment vertical="center"/>
    </xf>
    <xf numFmtId="4" fontId="56" fillId="0" borderId="14" xfId="0" applyNumberFormat="1" applyFont="1" applyFill="1" applyBorder="1" applyAlignment="1">
      <alignment vertical="center"/>
    </xf>
    <xf numFmtId="0" fontId="58" fillId="0" borderId="14" xfId="48" applyFont="1" applyFill="1" applyBorder="1" applyAlignment="1">
      <alignment horizontal="center" vertical="center" wrapText="1"/>
    </xf>
    <xf numFmtId="4" fontId="58" fillId="0" borderId="14" xfId="48" applyNumberFormat="1" applyFont="1" applyFill="1" applyBorder="1" applyAlignment="1">
      <alignment horizontal="center" vertical="center"/>
    </xf>
    <xf numFmtId="4" fontId="58" fillId="0" borderId="14" xfId="48" applyNumberFormat="1" applyFont="1" applyFill="1" applyBorder="1" applyAlignment="1">
      <alignment horizontal="right" vertical="center"/>
    </xf>
    <xf numFmtId="4" fontId="57" fillId="0" borderId="21" xfId="48" applyNumberFormat="1" applyFont="1" applyFill="1" applyBorder="1" applyAlignment="1">
      <alignment horizontal="right" vertical="center"/>
    </xf>
    <xf numFmtId="4" fontId="57" fillId="0" borderId="21" xfId="48" applyNumberFormat="1" applyFont="1" applyFill="1" applyBorder="1" applyAlignment="1">
      <alignment horizontal="center" vertical="center"/>
    </xf>
    <xf numFmtId="0" fontId="58" fillId="0" borderId="14" xfId="48" applyFont="1" applyFill="1" applyBorder="1" applyAlignment="1">
      <alignment horizontal="center" vertical="center"/>
    </xf>
    <xf numFmtId="14" fontId="58" fillId="0" borderId="14" xfId="48" applyNumberFormat="1" applyFont="1" applyFill="1" applyBorder="1" applyAlignment="1">
      <alignment horizontal="center" vertical="center"/>
    </xf>
    <xf numFmtId="1" fontId="57" fillId="0" borderId="21" xfId="48" applyNumberFormat="1" applyFont="1" applyFill="1" applyBorder="1" applyAlignment="1">
      <alignment horizontal="center" vertical="center"/>
    </xf>
    <xf numFmtId="14" fontId="58" fillId="0" borderId="14" xfId="41" applyNumberFormat="1" applyFont="1" applyFill="1" applyBorder="1" applyAlignment="1">
      <alignment horizontal="center" vertical="center"/>
    </xf>
    <xf numFmtId="0" fontId="58" fillId="0" borderId="14" xfId="41" applyFont="1" applyFill="1" applyBorder="1" applyAlignment="1">
      <alignment horizontal="center" vertical="center" wrapText="1"/>
    </xf>
    <xf numFmtId="0" fontId="58" fillId="0" borderId="14" xfId="41" applyFont="1" applyFill="1" applyBorder="1" applyAlignment="1">
      <alignment horizontal="center" vertical="center"/>
    </xf>
    <xf numFmtId="1" fontId="58" fillId="0" borderId="14" xfId="41" applyNumberFormat="1" applyFont="1" applyFill="1" applyBorder="1" applyAlignment="1">
      <alignment horizontal="center" vertical="center"/>
    </xf>
    <xf numFmtId="4" fontId="58" fillId="0" borderId="14" xfId="41" applyNumberFormat="1" applyFont="1" applyFill="1" applyBorder="1" applyAlignment="1">
      <alignment horizontal="right" vertical="center"/>
    </xf>
    <xf numFmtId="2" fontId="56" fillId="0" borderId="14" xfId="40" applyNumberFormat="1" applyFont="1" applyFill="1" applyBorder="1" applyAlignment="1">
      <alignment horizontal="center" vertical="center"/>
    </xf>
    <xf numFmtId="14" fontId="57" fillId="0" borderId="14" xfId="48" applyNumberFormat="1" applyFont="1" applyFill="1" applyBorder="1" applyAlignment="1">
      <alignment horizontal="center" vertical="center"/>
    </xf>
    <xf numFmtId="0" fontId="57" fillId="0" borderId="14" xfId="48" applyFont="1" applyFill="1" applyBorder="1" applyAlignment="1">
      <alignment horizontal="center" vertical="center" wrapText="1"/>
    </xf>
    <xf numFmtId="0" fontId="56" fillId="0" borderId="14" xfId="40" applyFont="1" applyFill="1" applyBorder="1" applyAlignment="1">
      <alignment horizontal="center" vertical="center" wrapText="1"/>
    </xf>
    <xf numFmtId="1" fontId="58" fillId="0" borderId="14" xfId="48" applyNumberFormat="1" applyFont="1" applyFill="1" applyBorder="1" applyAlignment="1">
      <alignment horizontal="center" vertical="center"/>
    </xf>
    <xf numFmtId="0" fontId="57" fillId="0" borderId="14" xfId="48" applyFont="1" applyFill="1" applyBorder="1" applyAlignment="1">
      <alignment horizontal="center" vertical="center"/>
    </xf>
    <xf numFmtId="0" fontId="56" fillId="0" borderId="14" xfId="41" applyNumberFormat="1" applyFont="1" applyFill="1" applyBorder="1" applyAlignment="1">
      <alignment horizontal="center" vertical="center"/>
    </xf>
    <xf numFmtId="0" fontId="56" fillId="0" borderId="14" xfId="40" applyFont="1" applyFill="1" applyBorder="1" applyAlignment="1">
      <alignment horizontal="center" vertical="center"/>
    </xf>
    <xf numFmtId="4" fontId="56" fillId="0" borderId="14" xfId="40" quotePrefix="1" applyNumberFormat="1" applyFont="1" applyFill="1" applyBorder="1" applyAlignment="1">
      <alignment horizontal="right" vertical="center"/>
    </xf>
    <xf numFmtId="4" fontId="56" fillId="0" borderId="14" xfId="40" applyNumberFormat="1" applyFont="1" applyFill="1" applyBorder="1" applyAlignment="1">
      <alignment horizontal="center" vertical="center"/>
    </xf>
    <xf numFmtId="4" fontId="56" fillId="0" borderId="14" xfId="40" applyNumberFormat="1" applyFont="1" applyFill="1" applyBorder="1" applyAlignment="1">
      <alignment vertical="center"/>
    </xf>
    <xf numFmtId="4" fontId="56" fillId="0" borderId="31" xfId="40" applyNumberFormat="1" applyFont="1" applyFill="1" applyBorder="1" applyAlignment="1">
      <alignment vertical="center"/>
    </xf>
    <xf numFmtId="164" fontId="56" fillId="0" borderId="14" xfId="40" applyNumberFormat="1" applyFont="1" applyFill="1" applyBorder="1" applyAlignment="1">
      <alignment horizontal="right" vertical="center"/>
    </xf>
    <xf numFmtId="14" fontId="57" fillId="0" borderId="23" xfId="48" applyNumberFormat="1" applyFont="1" applyFill="1" applyBorder="1" applyAlignment="1">
      <alignment horizontal="center" vertical="center"/>
    </xf>
    <xf numFmtId="0" fontId="57" fillId="0" borderId="23" xfId="48" applyFont="1" applyFill="1" applyBorder="1" applyAlignment="1">
      <alignment horizontal="center" vertical="center" wrapText="1"/>
    </xf>
    <xf numFmtId="0" fontId="57" fillId="0" borderId="23" xfId="48" applyFont="1" applyFill="1" applyBorder="1" applyAlignment="1">
      <alignment horizontal="center" vertical="center"/>
    </xf>
    <xf numFmtId="4" fontId="58" fillId="0" borderId="21" xfId="48" applyNumberFormat="1" applyFont="1" applyFill="1" applyBorder="1" applyAlignment="1">
      <alignment horizontal="center" vertical="center"/>
    </xf>
    <xf numFmtId="4" fontId="58" fillId="0" borderId="21" xfId="48" applyNumberFormat="1" applyFont="1" applyFill="1" applyBorder="1" applyAlignment="1">
      <alignment horizontal="right" vertical="center"/>
    </xf>
    <xf numFmtId="3" fontId="57" fillId="0" borderId="21" xfId="48" applyNumberFormat="1" applyFont="1" applyFill="1" applyBorder="1" applyAlignment="1">
      <alignment horizontal="center" vertical="center"/>
    </xf>
    <xf numFmtId="0" fontId="57" fillId="0" borderId="21" xfId="48" applyNumberFormat="1" applyFont="1" applyFill="1" applyBorder="1" applyAlignment="1">
      <alignment horizontal="center" vertical="center"/>
    </xf>
    <xf numFmtId="4" fontId="57" fillId="0" borderId="21" xfId="48" applyNumberFormat="1" applyFont="1" applyFill="1" applyBorder="1" applyAlignment="1">
      <alignment vertical="center"/>
    </xf>
    <xf numFmtId="0" fontId="57" fillId="0" borderId="21" xfId="48" applyFont="1" applyFill="1" applyBorder="1" applyAlignment="1">
      <alignment vertical="center"/>
    </xf>
    <xf numFmtId="0" fontId="56" fillId="0" borderId="21" xfId="41" applyNumberFormat="1" applyFont="1" applyFill="1" applyBorder="1" applyAlignment="1">
      <alignment horizontal="center" vertical="center"/>
    </xf>
    <xf numFmtId="0" fontId="57" fillId="0" borderId="33" xfId="48" applyFont="1" applyFill="1" applyBorder="1" applyAlignment="1">
      <alignment horizontal="center" vertical="center"/>
    </xf>
    <xf numFmtId="14" fontId="57" fillId="0" borderId="33" xfId="48" applyNumberFormat="1" applyFont="1" applyFill="1" applyBorder="1" applyAlignment="1">
      <alignment horizontal="center" vertical="center"/>
    </xf>
    <xf numFmtId="0" fontId="57" fillId="0" borderId="33" xfId="48" applyFont="1" applyFill="1" applyBorder="1" applyAlignment="1">
      <alignment horizontal="center" vertical="center" wrapText="1"/>
    </xf>
    <xf numFmtId="0" fontId="56" fillId="0" borderId="33" xfId="40" applyFont="1" applyFill="1" applyBorder="1" applyAlignment="1">
      <alignment horizontal="center" vertical="center" wrapText="1"/>
    </xf>
    <xf numFmtId="1" fontId="57" fillId="0" borderId="33" xfId="48" applyNumberFormat="1" applyFont="1" applyFill="1" applyBorder="1" applyAlignment="1">
      <alignment horizontal="center" vertical="center"/>
    </xf>
    <xf numFmtId="4" fontId="57" fillId="0" borderId="33" xfId="48" applyNumberFormat="1" applyFont="1" applyFill="1" applyBorder="1" applyAlignment="1">
      <alignment horizontal="right" vertical="center"/>
    </xf>
    <xf numFmtId="4" fontId="58" fillId="0" borderId="33" xfId="48" applyNumberFormat="1" applyFont="1" applyFill="1" applyBorder="1" applyAlignment="1">
      <alignment horizontal="center" vertical="center"/>
    </xf>
    <xf numFmtId="4" fontId="58" fillId="0" borderId="33" xfId="48" applyNumberFormat="1" applyFont="1" applyFill="1" applyBorder="1" applyAlignment="1">
      <alignment vertical="center"/>
    </xf>
    <xf numFmtId="4" fontId="57" fillId="0" borderId="33" xfId="48" applyNumberFormat="1" applyFont="1" applyFill="1" applyBorder="1" applyAlignment="1"/>
    <xf numFmtId="4" fontId="57" fillId="0" borderId="33" xfId="48" applyNumberFormat="1" applyFont="1" applyFill="1" applyBorder="1" applyAlignment="1">
      <alignment vertical="center"/>
    </xf>
    <xf numFmtId="4" fontId="56" fillId="0" borderId="33" xfId="0" applyNumberFormat="1" applyFont="1" applyFill="1" applyBorder="1" applyAlignment="1">
      <alignment vertical="center"/>
    </xf>
    <xf numFmtId="0" fontId="56" fillId="0" borderId="33" xfId="41" applyNumberFormat="1" applyFont="1" applyFill="1" applyBorder="1" applyAlignment="1">
      <alignment horizontal="center" vertical="center"/>
    </xf>
    <xf numFmtId="0" fontId="56" fillId="0" borderId="25" xfId="40" applyFont="1" applyFill="1" applyBorder="1" applyAlignment="1">
      <alignment horizontal="center" vertical="center" wrapText="1"/>
    </xf>
    <xf numFmtId="0" fontId="61" fillId="0" borderId="15" xfId="41" applyFont="1" applyFill="1" applyBorder="1" applyAlignment="1">
      <alignment horizontal="center" vertical="center"/>
    </xf>
    <xf numFmtId="0" fontId="61" fillId="0" borderId="0" xfId="41" applyFont="1" applyFill="1" applyAlignment="1">
      <alignment horizontal="center" vertical="center"/>
    </xf>
    <xf numFmtId="4" fontId="62" fillId="0" borderId="14" xfId="40" applyNumberFormat="1" applyFont="1" applyFill="1" applyBorder="1" applyAlignment="1">
      <alignment vertical="center"/>
    </xf>
    <xf numFmtId="3" fontId="57" fillId="0" borderId="14" xfId="41" applyNumberFormat="1" applyFont="1" applyFill="1" applyBorder="1" applyAlignment="1">
      <alignment horizontal="center" vertical="center"/>
    </xf>
    <xf numFmtId="0" fontId="57" fillId="0" borderId="14" xfId="41" applyFont="1" applyFill="1" applyBorder="1" applyAlignment="1">
      <alignment vertical="center"/>
    </xf>
    <xf numFmtId="4" fontId="57" fillId="0" borderId="31" xfId="41" applyNumberFormat="1" applyFont="1" applyFill="1" applyBorder="1" applyAlignment="1">
      <alignment vertical="center"/>
    </xf>
    <xf numFmtId="4" fontId="57" fillId="0" borderId="14" xfId="41" applyNumberFormat="1" applyFont="1" applyFill="1" applyBorder="1" applyAlignment="1">
      <alignment vertical="center"/>
    </xf>
    <xf numFmtId="4" fontId="58" fillId="0" borderId="14" xfId="41" applyNumberFormat="1" applyFont="1" applyFill="1" applyBorder="1" applyAlignment="1">
      <alignment horizontal="center" vertical="center"/>
    </xf>
    <xf numFmtId="14" fontId="57" fillId="0" borderId="25" xfId="48" applyNumberFormat="1" applyFont="1" applyFill="1" applyBorder="1" applyAlignment="1">
      <alignment horizontal="center" vertical="center"/>
    </xf>
    <xf numFmtId="0" fontId="57" fillId="0" borderId="25" xfId="48" applyFont="1" applyFill="1" applyBorder="1" applyAlignment="1">
      <alignment horizontal="center" vertical="center" wrapText="1"/>
    </xf>
    <xf numFmtId="0" fontId="57" fillId="0" borderId="25" xfId="48" applyFont="1" applyFill="1" applyBorder="1" applyAlignment="1">
      <alignment horizontal="center" vertical="center"/>
    </xf>
    <xf numFmtId="1" fontId="57" fillId="0" borderId="25" xfId="48" applyNumberFormat="1" applyFont="1" applyFill="1" applyBorder="1" applyAlignment="1">
      <alignment horizontal="center" vertical="center"/>
    </xf>
    <xf numFmtId="4" fontId="57" fillId="0" borderId="25" xfId="48" applyNumberFormat="1" applyFont="1" applyFill="1" applyBorder="1" applyAlignment="1">
      <alignment vertical="center"/>
    </xf>
    <xf numFmtId="14" fontId="57" fillId="0" borderId="32" xfId="48" applyNumberFormat="1" applyFont="1" applyFill="1" applyBorder="1" applyAlignment="1">
      <alignment horizontal="center" vertical="center"/>
    </xf>
    <xf numFmtId="0" fontId="57" fillId="0" borderId="32" xfId="48" applyFont="1" applyFill="1" applyBorder="1" applyAlignment="1">
      <alignment horizontal="center" vertical="center" wrapText="1"/>
    </xf>
    <xf numFmtId="0" fontId="57" fillId="0" borderId="29" xfId="48" applyFont="1" applyFill="1" applyBorder="1" applyAlignment="1">
      <alignment horizontal="center" vertical="center"/>
    </xf>
    <xf numFmtId="14" fontId="57" fillId="0" borderId="29" xfId="48" applyNumberFormat="1" applyFont="1" applyFill="1" applyBorder="1" applyAlignment="1">
      <alignment horizontal="center" vertical="center"/>
    </xf>
    <xf numFmtId="0" fontId="57" fillId="0" borderId="29" xfId="48" applyFont="1" applyFill="1" applyBorder="1" applyAlignment="1">
      <alignment horizontal="center" vertical="center" wrapText="1"/>
    </xf>
    <xf numFmtId="1" fontId="57" fillId="0" borderId="29" xfId="48" applyNumberFormat="1" applyFont="1" applyFill="1" applyBorder="1" applyAlignment="1">
      <alignment horizontal="center" vertical="center"/>
    </xf>
    <xf numFmtId="4" fontId="57" fillId="0" borderId="29" xfId="48" applyNumberFormat="1" applyFont="1" applyFill="1" applyBorder="1" applyAlignment="1">
      <alignment horizontal="right" vertical="center"/>
    </xf>
    <xf numFmtId="4" fontId="58" fillId="0" borderId="29" xfId="48" applyNumberFormat="1" applyFont="1" applyFill="1" applyBorder="1" applyAlignment="1">
      <alignment horizontal="center" vertical="center"/>
    </xf>
    <xf numFmtId="4" fontId="58" fillId="0" borderId="29" xfId="48" applyNumberFormat="1" applyFont="1" applyFill="1" applyBorder="1" applyAlignment="1">
      <alignment vertical="center"/>
    </xf>
    <xf numFmtId="4" fontId="57" fillId="0" borderId="29" xfId="48" applyNumberFormat="1" applyFont="1" applyFill="1" applyBorder="1" applyAlignment="1"/>
    <xf numFmtId="4" fontId="57" fillId="0" borderId="29" xfId="48" applyNumberFormat="1" applyFont="1" applyFill="1" applyBorder="1" applyAlignment="1">
      <alignment vertical="center"/>
    </xf>
    <xf numFmtId="4" fontId="56" fillId="0" borderId="29" xfId="0" applyNumberFormat="1" applyFont="1" applyFill="1" applyBorder="1" applyAlignment="1">
      <alignment vertical="center"/>
    </xf>
    <xf numFmtId="0" fontId="56" fillId="0" borderId="29" xfId="41" applyNumberFormat="1" applyFont="1" applyFill="1" applyBorder="1" applyAlignment="1">
      <alignment horizontal="center" vertical="center"/>
    </xf>
    <xf numFmtId="14" fontId="57" fillId="0" borderId="28" xfId="48" applyNumberFormat="1" applyFont="1" applyFill="1" applyBorder="1" applyAlignment="1">
      <alignment horizontal="center" vertical="center"/>
    </xf>
    <xf numFmtId="0" fontId="57" fillId="0" borderId="28" xfId="48" applyFont="1" applyFill="1" applyBorder="1" applyAlignment="1">
      <alignment horizontal="center" vertical="center" wrapText="1"/>
    </xf>
    <xf numFmtId="0" fontId="57" fillId="0" borderId="28" xfId="48" applyFont="1" applyFill="1" applyBorder="1" applyAlignment="1">
      <alignment horizontal="center" vertical="center"/>
    </xf>
    <xf numFmtId="0" fontId="56" fillId="0" borderId="28" xfId="40" applyFont="1" applyFill="1" applyBorder="1" applyAlignment="1">
      <alignment horizontal="center" vertical="center" wrapText="1"/>
    </xf>
    <xf numFmtId="1" fontId="57" fillId="0" borderId="28" xfId="48" applyNumberFormat="1" applyFont="1" applyFill="1" applyBorder="1" applyAlignment="1">
      <alignment horizontal="center" vertical="center"/>
    </xf>
    <xf numFmtId="4" fontId="57" fillId="0" borderId="28" xfId="48" applyNumberFormat="1" applyFont="1" applyFill="1" applyBorder="1" applyAlignment="1">
      <alignment vertical="center"/>
    </xf>
    <xf numFmtId="4" fontId="58" fillId="0" borderId="28" xfId="48" applyNumberFormat="1" applyFont="1" applyFill="1" applyBorder="1" applyAlignment="1">
      <alignment horizontal="center" vertical="center"/>
    </xf>
    <xf numFmtId="4" fontId="58" fillId="0" borderId="28" xfId="48" applyNumberFormat="1" applyFont="1" applyFill="1" applyBorder="1" applyAlignment="1">
      <alignment horizontal="right" vertical="center"/>
    </xf>
    <xf numFmtId="3" fontId="57" fillId="0" borderId="28" xfId="48" applyNumberFormat="1" applyFont="1" applyFill="1" applyBorder="1" applyAlignment="1">
      <alignment horizontal="center" vertical="center"/>
    </xf>
    <xf numFmtId="0" fontId="57" fillId="0" borderId="28" xfId="48" applyNumberFormat="1" applyFont="1" applyFill="1" applyBorder="1" applyAlignment="1">
      <alignment horizontal="center" vertical="center"/>
    </xf>
    <xf numFmtId="0" fontId="57" fillId="0" borderId="28" xfId="48" applyFont="1" applyFill="1" applyBorder="1" applyAlignment="1">
      <alignment vertical="center"/>
    </xf>
    <xf numFmtId="4" fontId="57" fillId="0" borderId="28" xfId="48" applyNumberFormat="1" applyFont="1" applyFill="1" applyBorder="1" applyAlignment="1">
      <alignment horizontal="center" vertical="center"/>
    </xf>
    <xf numFmtId="0" fontId="56" fillId="0" borderId="28" xfId="41" applyNumberFormat="1" applyFont="1" applyFill="1" applyBorder="1" applyAlignment="1">
      <alignment horizontal="center" vertical="center"/>
    </xf>
    <xf numFmtId="14" fontId="57" fillId="0" borderId="30" xfId="48" applyNumberFormat="1" applyFont="1" applyFill="1" applyBorder="1" applyAlignment="1">
      <alignment horizontal="center" vertical="center"/>
    </xf>
    <xf numFmtId="0" fontId="57" fillId="0" borderId="30" xfId="48" applyFont="1" applyFill="1" applyBorder="1" applyAlignment="1">
      <alignment horizontal="center" vertical="center" wrapText="1"/>
    </xf>
    <xf numFmtId="0" fontId="57" fillId="0" borderId="30" xfId="48" applyFont="1" applyFill="1" applyBorder="1" applyAlignment="1">
      <alignment horizontal="center" vertical="center"/>
    </xf>
    <xf numFmtId="1" fontId="57" fillId="0" borderId="30" xfId="48" applyNumberFormat="1" applyFont="1" applyFill="1" applyBorder="1" applyAlignment="1">
      <alignment horizontal="center" vertical="center"/>
    </xf>
    <xf numFmtId="4" fontId="57" fillId="0" borderId="30" xfId="48" applyNumberFormat="1" applyFont="1" applyFill="1" applyBorder="1" applyAlignment="1">
      <alignment horizontal="right" vertical="center"/>
    </xf>
    <xf numFmtId="4" fontId="58" fillId="0" borderId="10" xfId="48" applyNumberFormat="1" applyFont="1" applyFill="1" applyBorder="1" applyAlignment="1">
      <alignment horizontal="center" vertical="center"/>
    </xf>
    <xf numFmtId="4" fontId="58" fillId="0" borderId="10" xfId="48" applyNumberFormat="1" applyFont="1" applyFill="1" applyBorder="1" applyAlignment="1">
      <alignment vertical="center"/>
    </xf>
    <xf numFmtId="4" fontId="57" fillId="0" borderId="10" xfId="48" applyNumberFormat="1" applyFont="1" applyFill="1" applyBorder="1" applyAlignment="1"/>
    <xf numFmtId="4" fontId="57" fillId="0" borderId="10" xfId="48" applyNumberFormat="1" applyFont="1" applyFill="1" applyBorder="1" applyAlignment="1">
      <alignment vertical="center"/>
    </xf>
    <xf numFmtId="4" fontId="56" fillId="0" borderId="10" xfId="0" applyNumberFormat="1" applyFont="1" applyFill="1" applyBorder="1" applyAlignment="1">
      <alignment vertical="center"/>
    </xf>
    <xf numFmtId="0" fontId="57" fillId="0" borderId="10" xfId="48" applyFont="1" applyFill="1" applyBorder="1" applyAlignment="1">
      <alignment horizontal="center" vertical="center"/>
    </xf>
    <xf numFmtId="0" fontId="56" fillId="0" borderId="10" xfId="41" applyNumberFormat="1" applyFont="1" applyFill="1" applyBorder="1" applyAlignment="1">
      <alignment horizontal="center" vertical="center"/>
    </xf>
    <xf numFmtId="14" fontId="57" fillId="0" borderId="17" xfId="48" applyNumberFormat="1" applyFont="1" applyFill="1" applyBorder="1" applyAlignment="1">
      <alignment horizontal="center" vertical="center"/>
    </xf>
    <xf numFmtId="0" fontId="57" fillId="0" borderId="17" xfId="48" applyFont="1" applyFill="1" applyBorder="1" applyAlignment="1">
      <alignment horizontal="center" vertical="center" wrapText="1"/>
    </xf>
    <xf numFmtId="0" fontId="57" fillId="0" borderId="20" xfId="48" applyFont="1" applyFill="1" applyBorder="1" applyAlignment="1">
      <alignment horizontal="center" vertical="center"/>
    </xf>
    <xf numFmtId="1" fontId="57" fillId="0" borderId="17" xfId="48" applyNumberFormat="1" applyFont="1" applyFill="1" applyBorder="1" applyAlignment="1">
      <alignment horizontal="center" vertical="center"/>
    </xf>
    <xf numFmtId="4" fontId="57" fillId="0" borderId="10" xfId="48" applyNumberFormat="1" applyFont="1" applyFill="1" applyBorder="1" applyAlignment="1">
      <alignment horizontal="right" vertical="center"/>
    </xf>
    <xf numFmtId="4" fontId="57" fillId="0" borderId="17" xfId="48" applyNumberFormat="1" applyFont="1" applyFill="1" applyBorder="1" applyAlignment="1">
      <alignment horizontal="right" vertical="center"/>
    </xf>
    <xf numFmtId="4" fontId="58" fillId="0" borderId="14" xfId="0" applyNumberFormat="1" applyFont="1" applyFill="1" applyBorder="1" applyAlignment="1">
      <alignment vertical="center"/>
    </xf>
    <xf numFmtId="3" fontId="57" fillId="0" borderId="14" xfId="48" applyNumberFormat="1" applyFont="1" applyFill="1" applyBorder="1" applyAlignment="1">
      <alignment horizontal="center" vertical="center"/>
    </xf>
    <xf numFmtId="0" fontId="57" fillId="0" borderId="14" xfId="48" applyNumberFormat="1" applyFont="1" applyFill="1" applyBorder="1" applyAlignment="1">
      <alignment horizontal="center" vertical="center"/>
    </xf>
    <xf numFmtId="0" fontId="57" fillId="0" borderId="14" xfId="48" applyFont="1" applyFill="1" applyBorder="1" applyAlignment="1">
      <alignment vertical="center"/>
    </xf>
    <xf numFmtId="4" fontId="57" fillId="0" borderId="17" xfId="48" applyNumberFormat="1" applyFont="1" applyFill="1" applyBorder="1" applyAlignment="1">
      <alignment horizontal="center" vertical="center"/>
    </xf>
    <xf numFmtId="0" fontId="56" fillId="0" borderId="19" xfId="41" applyNumberFormat="1" applyFont="1" applyFill="1" applyBorder="1" applyAlignment="1">
      <alignment horizontal="center" vertical="center"/>
    </xf>
    <xf numFmtId="0" fontId="57" fillId="0" borderId="31" xfId="48" applyFont="1" applyFill="1" applyBorder="1" applyAlignment="1">
      <alignment horizontal="center" vertical="center"/>
    </xf>
    <xf numFmtId="14" fontId="57" fillId="0" borderId="31" xfId="48" applyNumberFormat="1" applyFont="1" applyFill="1" applyBorder="1" applyAlignment="1">
      <alignment horizontal="center" vertical="center"/>
    </xf>
    <xf numFmtId="0" fontId="57" fillId="0" borderId="31" xfId="48" applyFont="1" applyFill="1" applyBorder="1" applyAlignment="1">
      <alignment horizontal="center" vertical="center" wrapText="1"/>
    </xf>
    <xf numFmtId="1" fontId="57" fillId="0" borderId="31" xfId="48" applyNumberFormat="1" applyFont="1" applyFill="1" applyBorder="1" applyAlignment="1">
      <alignment horizontal="center" vertical="center"/>
    </xf>
    <xf numFmtId="4" fontId="57" fillId="0" borderId="31" xfId="48" applyNumberFormat="1" applyFont="1" applyFill="1" applyBorder="1" applyAlignment="1">
      <alignment horizontal="right" vertical="center"/>
    </xf>
    <xf numFmtId="4" fontId="58" fillId="0" borderId="31" xfId="48" applyNumberFormat="1" applyFont="1" applyFill="1" applyBorder="1" applyAlignment="1">
      <alignment horizontal="center" vertical="center"/>
    </xf>
    <xf numFmtId="4" fontId="58" fillId="0" borderId="31" xfId="48" applyNumberFormat="1" applyFont="1" applyFill="1" applyBorder="1" applyAlignment="1">
      <alignment vertical="center"/>
    </xf>
    <xf numFmtId="4" fontId="57" fillId="0" borderId="31" xfId="48" applyNumberFormat="1" applyFont="1" applyFill="1" applyBorder="1" applyAlignment="1"/>
    <xf numFmtId="4" fontId="56" fillId="0" borderId="31" xfId="0" applyNumberFormat="1" applyFont="1" applyFill="1" applyBorder="1" applyAlignment="1">
      <alignment vertical="center"/>
    </xf>
    <xf numFmtId="0" fontId="56" fillId="0" borderId="31" xfId="41" applyNumberFormat="1" applyFont="1" applyFill="1" applyBorder="1" applyAlignment="1">
      <alignment horizontal="center" vertical="center"/>
    </xf>
    <xf numFmtId="4" fontId="57" fillId="0" borderId="14" xfId="41" applyNumberFormat="1" applyFont="1" applyFill="1" applyBorder="1" applyAlignment="1">
      <alignment horizontal="right" vertical="center"/>
    </xf>
    <xf numFmtId="4" fontId="57" fillId="0" borderId="25" xfId="48" applyNumberFormat="1" applyFont="1" applyFill="1" applyBorder="1" applyAlignment="1">
      <alignment horizontal="right" vertical="center"/>
    </xf>
    <xf numFmtId="4" fontId="58" fillId="0" borderId="23" xfId="48" applyNumberFormat="1" applyFont="1" applyFill="1" applyBorder="1" applyAlignment="1">
      <alignment horizontal="center" vertical="center"/>
    </xf>
    <xf numFmtId="4" fontId="58" fillId="0" borderId="23" xfId="48" applyNumberFormat="1" applyFont="1" applyFill="1" applyBorder="1" applyAlignment="1">
      <alignment horizontal="right" vertical="center"/>
    </xf>
    <xf numFmtId="4" fontId="57" fillId="0" borderId="23" xfId="48" applyNumberFormat="1" applyFont="1" applyFill="1" applyBorder="1" applyAlignment="1">
      <alignment horizontal="right" vertical="center"/>
    </xf>
    <xf numFmtId="4" fontId="57" fillId="0" borderId="23" xfId="48" applyNumberFormat="1" applyFont="1" applyFill="1" applyBorder="1" applyAlignment="1">
      <alignment vertical="center"/>
    </xf>
    <xf numFmtId="4" fontId="56" fillId="0" borderId="21" xfId="40" applyNumberFormat="1" applyFont="1" applyFill="1" applyBorder="1" applyAlignment="1">
      <alignment vertical="center"/>
    </xf>
    <xf numFmtId="0" fontId="57" fillId="0" borderId="23" xfId="48" applyFont="1" applyFill="1" applyBorder="1" applyAlignment="1">
      <alignment vertical="center"/>
    </xf>
    <xf numFmtId="4" fontId="57" fillId="0" borderId="23" xfId="48" applyNumberFormat="1" applyFont="1" applyFill="1" applyBorder="1" applyAlignment="1">
      <alignment horizontal="center" vertical="center"/>
    </xf>
    <xf numFmtId="0" fontId="56" fillId="0" borderId="23" xfId="41" applyNumberFormat="1" applyFont="1" applyFill="1" applyBorder="1" applyAlignment="1">
      <alignment horizontal="center" vertical="center"/>
    </xf>
    <xf numFmtId="1" fontId="57" fillId="0" borderId="14" xfId="48" applyNumberFormat="1" applyFont="1" applyFill="1" applyBorder="1" applyAlignment="1">
      <alignment horizontal="center" vertical="center"/>
    </xf>
    <xf numFmtId="4" fontId="57" fillId="0" borderId="14" xfId="48" applyNumberFormat="1" applyFont="1" applyFill="1" applyBorder="1" applyAlignment="1">
      <alignment horizontal="right" vertical="center"/>
    </xf>
    <xf numFmtId="4" fontId="57" fillId="0" borderId="14" xfId="48" applyNumberFormat="1" applyFont="1" applyFill="1" applyBorder="1" applyAlignment="1">
      <alignment horizontal="center" vertical="center"/>
    </xf>
    <xf numFmtId="4" fontId="58" fillId="0" borderId="25" xfId="48" applyNumberFormat="1" applyFont="1" applyFill="1" applyBorder="1" applyAlignment="1">
      <alignment horizontal="center" vertical="center"/>
    </xf>
    <xf numFmtId="4" fontId="58" fillId="0" borderId="25" xfId="48" applyNumberFormat="1" applyFont="1" applyFill="1" applyBorder="1" applyAlignment="1">
      <alignment horizontal="right" vertical="center"/>
    </xf>
    <xf numFmtId="0" fontId="57" fillId="0" borderId="25" xfId="48" applyFont="1" applyFill="1" applyBorder="1" applyAlignment="1">
      <alignment vertical="center"/>
    </xf>
    <xf numFmtId="4" fontId="57" fillId="0" borderId="25" xfId="48" applyNumberFormat="1" applyFont="1" applyFill="1" applyBorder="1" applyAlignment="1">
      <alignment horizontal="center" vertical="center"/>
    </xf>
    <xf numFmtId="0" fontId="56" fillId="0" borderId="25" xfId="41" applyNumberFormat="1" applyFont="1" applyFill="1" applyBorder="1" applyAlignment="1">
      <alignment horizontal="center" vertical="center"/>
    </xf>
    <xf numFmtId="3" fontId="57" fillId="0" borderId="23" xfId="48" applyNumberFormat="1" applyFont="1" applyFill="1" applyBorder="1" applyAlignment="1">
      <alignment horizontal="center" vertical="center"/>
    </xf>
    <xf numFmtId="0" fontId="57" fillId="0" borderId="23" xfId="48" applyNumberFormat="1" applyFont="1" applyFill="1" applyBorder="1" applyAlignment="1">
      <alignment horizontal="center" vertical="center"/>
    </xf>
    <xf numFmtId="0" fontId="57" fillId="0" borderId="39" xfId="48" applyFont="1" applyFill="1" applyBorder="1" applyAlignment="1">
      <alignment horizontal="center" vertical="center"/>
    </xf>
    <xf numFmtId="14" fontId="57" fillId="0" borderId="39" xfId="48" applyNumberFormat="1" applyFont="1" applyFill="1" applyBorder="1" applyAlignment="1">
      <alignment horizontal="center" vertical="center"/>
    </xf>
    <xf numFmtId="0" fontId="57" fillId="0" borderId="39" xfId="48" applyFont="1" applyFill="1" applyBorder="1" applyAlignment="1">
      <alignment horizontal="center" vertical="center" wrapText="1"/>
    </xf>
    <xf numFmtId="0" fontId="56" fillId="0" borderId="39" xfId="40" applyFont="1" applyFill="1" applyBorder="1" applyAlignment="1">
      <alignment horizontal="center" vertical="center" wrapText="1"/>
    </xf>
    <xf numFmtId="1" fontId="57" fillId="0" borderId="39" xfId="48" applyNumberFormat="1" applyFont="1" applyFill="1" applyBorder="1" applyAlignment="1">
      <alignment horizontal="center" vertical="center"/>
    </xf>
    <xf numFmtId="4" fontId="57" fillId="0" borderId="39" xfId="48" applyNumberFormat="1" applyFont="1" applyFill="1" applyBorder="1" applyAlignment="1">
      <alignment horizontal="right" vertical="center"/>
    </xf>
    <xf numFmtId="4" fontId="58" fillId="0" borderId="39" xfId="48" applyNumberFormat="1" applyFont="1" applyFill="1" applyBorder="1" applyAlignment="1">
      <alignment horizontal="center" vertical="center"/>
    </xf>
    <xf numFmtId="4" fontId="58" fillId="0" borderId="39" xfId="48" applyNumberFormat="1" applyFont="1" applyFill="1" applyBorder="1" applyAlignment="1">
      <alignment vertical="center"/>
    </xf>
    <xf numFmtId="4" fontId="57" fillId="0" borderId="39" xfId="48" applyNumberFormat="1" applyFont="1" applyFill="1" applyBorder="1" applyAlignment="1"/>
    <xf numFmtId="4" fontId="57" fillId="0" borderId="39" xfId="48" applyNumberFormat="1" applyFont="1" applyFill="1" applyBorder="1" applyAlignment="1">
      <alignment vertical="center"/>
    </xf>
    <xf numFmtId="0" fontId="56" fillId="0" borderId="39" xfId="41" applyNumberFormat="1" applyFont="1" applyFill="1" applyBorder="1" applyAlignment="1">
      <alignment horizontal="center" vertical="center"/>
    </xf>
    <xf numFmtId="0" fontId="57" fillId="0" borderId="40" xfId="48" applyFont="1" applyFill="1" applyBorder="1" applyAlignment="1">
      <alignment horizontal="center" vertical="center"/>
    </xf>
    <xf numFmtId="14" fontId="57" fillId="0" borderId="40" xfId="48" applyNumberFormat="1" applyFont="1" applyFill="1" applyBorder="1" applyAlignment="1">
      <alignment horizontal="center" vertical="center"/>
    </xf>
    <xf numFmtId="0" fontId="57" fillId="0" borderId="40" xfId="48" applyFont="1" applyFill="1" applyBorder="1" applyAlignment="1">
      <alignment horizontal="center" vertical="center" wrapText="1"/>
    </xf>
    <xf numFmtId="0" fontId="56" fillId="0" borderId="40" xfId="40" applyFont="1" applyFill="1" applyBorder="1" applyAlignment="1">
      <alignment horizontal="center" vertical="center" wrapText="1"/>
    </xf>
    <xf numFmtId="1" fontId="57" fillId="0" borderId="40" xfId="48" applyNumberFormat="1" applyFont="1" applyFill="1" applyBorder="1" applyAlignment="1">
      <alignment horizontal="center" vertical="center"/>
    </xf>
    <xf numFmtId="4" fontId="57" fillId="0" borderId="40" xfId="48" applyNumberFormat="1" applyFont="1" applyFill="1" applyBorder="1" applyAlignment="1">
      <alignment horizontal="right" vertical="center"/>
    </xf>
    <xf numFmtId="4" fontId="58" fillId="0" borderId="40" xfId="48" applyNumberFormat="1" applyFont="1" applyFill="1" applyBorder="1" applyAlignment="1">
      <alignment horizontal="center" vertical="center"/>
    </xf>
    <xf numFmtId="4" fontId="58" fillId="0" borderId="40" xfId="48" applyNumberFormat="1" applyFont="1" applyFill="1" applyBorder="1" applyAlignment="1">
      <alignment vertical="center"/>
    </xf>
    <xf numFmtId="4" fontId="57" fillId="0" borderId="40" xfId="48" applyNumberFormat="1" applyFont="1" applyFill="1" applyBorder="1" applyAlignment="1"/>
    <xf numFmtId="4" fontId="57" fillId="0" borderId="40" xfId="48" applyNumberFormat="1" applyFont="1" applyFill="1" applyBorder="1" applyAlignment="1">
      <alignment vertical="center"/>
    </xf>
    <xf numFmtId="0" fontId="56" fillId="0" borderId="40" xfId="41" applyNumberFormat="1" applyFont="1" applyFill="1" applyBorder="1" applyAlignment="1">
      <alignment horizontal="center" vertical="center"/>
    </xf>
    <xf numFmtId="0" fontId="57" fillId="0" borderId="14" xfId="41" applyNumberFormat="1" applyFont="1" applyFill="1" applyBorder="1" applyAlignment="1">
      <alignment horizontal="center" vertical="center"/>
    </xf>
    <xf numFmtId="4" fontId="57" fillId="0" borderId="14" xfId="41" applyNumberFormat="1" applyFont="1" applyFill="1" applyBorder="1" applyAlignment="1">
      <alignment horizontal="center" vertical="center"/>
    </xf>
    <xf numFmtId="4" fontId="56" fillId="0" borderId="16" xfId="40" applyNumberFormat="1" applyFont="1" applyFill="1" applyBorder="1" applyAlignment="1">
      <alignment horizontal="center" vertical="center"/>
    </xf>
    <xf numFmtId="4" fontId="56" fillId="0" borderId="16" xfId="40" applyNumberFormat="1" applyFont="1" applyFill="1" applyBorder="1" applyAlignment="1">
      <alignment vertical="center"/>
    </xf>
    <xf numFmtId="164" fontId="56" fillId="0" borderId="16" xfId="40" applyNumberFormat="1" applyFont="1" applyFill="1" applyBorder="1" applyAlignment="1">
      <alignment horizontal="right" vertical="center"/>
    </xf>
    <xf numFmtId="4" fontId="56" fillId="0" borderId="21" xfId="40" applyNumberFormat="1" applyFont="1" applyFill="1" applyBorder="1" applyAlignment="1">
      <alignment horizontal="center" vertical="center"/>
    </xf>
    <xf numFmtId="164" fontId="56" fillId="0" borderId="21" xfId="40" applyNumberFormat="1" applyFont="1" applyFill="1" applyBorder="1" applyAlignment="1">
      <alignment horizontal="right" vertical="center"/>
    </xf>
    <xf numFmtId="4" fontId="63" fillId="0" borderId="14" xfId="40" applyNumberFormat="1" applyFont="1" applyFill="1" applyBorder="1" applyAlignment="1">
      <alignment vertical="center"/>
    </xf>
    <xf numFmtId="4" fontId="64" fillId="0" borderId="0" xfId="48" applyNumberFormat="1" applyFont="1" applyBorder="1" applyAlignment="1">
      <alignment horizontal="right"/>
    </xf>
    <xf numFmtId="4" fontId="61" fillId="0" borderId="0" xfId="48" applyNumberFormat="1" applyFont="1" applyFill="1" applyBorder="1" applyAlignment="1">
      <alignment horizontal="center" vertical="center"/>
    </xf>
    <xf numFmtId="4" fontId="64" fillId="0" borderId="0" xfId="48" applyNumberFormat="1" applyFont="1" applyBorder="1" applyAlignment="1">
      <alignment horizontal="right" vertical="center"/>
    </xf>
    <xf numFmtId="4" fontId="61" fillId="0" borderId="0" xfId="48" applyNumberFormat="1" applyFont="1" applyAlignment="1">
      <alignment vertical="center"/>
    </xf>
    <xf numFmtId="4" fontId="64" fillId="0" borderId="0" xfId="48" applyNumberFormat="1" applyFont="1" applyAlignment="1">
      <alignment vertical="center"/>
    </xf>
    <xf numFmtId="4" fontId="66" fillId="0" borderId="0" xfId="48" applyNumberFormat="1" applyFont="1" applyAlignment="1">
      <alignment horizontal="center" vertical="center"/>
    </xf>
    <xf numFmtId="4" fontId="64" fillId="0" borderId="0" xfId="48" applyNumberFormat="1" applyFont="1" applyBorder="1" applyAlignment="1">
      <alignment vertical="center"/>
    </xf>
    <xf numFmtId="4" fontId="61" fillId="0" borderId="0" xfId="48" applyNumberFormat="1" applyFont="1" applyBorder="1" applyAlignment="1">
      <alignment vertical="center"/>
    </xf>
    <xf numFmtId="4" fontId="67" fillId="0" borderId="0" xfId="40" applyNumberFormat="1" applyFont="1" applyFill="1" applyBorder="1" applyAlignment="1">
      <alignment horizontal="center" vertical="center"/>
    </xf>
    <xf numFmtId="4" fontId="64" fillId="0" borderId="0" xfId="48" applyNumberFormat="1" applyFont="1" applyAlignment="1">
      <alignment horizontal="right" vertical="center"/>
    </xf>
    <xf numFmtId="4" fontId="61" fillId="28" borderId="0" xfId="48" applyNumberFormat="1" applyFont="1" applyFill="1" applyBorder="1" applyAlignment="1">
      <alignment horizontal="center" vertical="center"/>
    </xf>
    <xf numFmtId="4" fontId="65" fillId="31" borderId="0" xfId="48" applyNumberFormat="1" applyFont="1" applyFill="1" applyAlignment="1">
      <alignment vertical="center"/>
    </xf>
    <xf numFmtId="4" fontId="64" fillId="0" borderId="0" xfId="48" applyNumberFormat="1" applyFont="1" applyAlignment="1">
      <alignment horizontal="right"/>
    </xf>
    <xf numFmtId="4" fontId="61" fillId="0" borderId="0" xfId="48" applyNumberFormat="1" applyFont="1"/>
    <xf numFmtId="4" fontId="64" fillId="0" borderId="0" xfId="48" applyNumberFormat="1" applyFont="1"/>
    <xf numFmtId="4" fontId="64" fillId="0" borderId="0" xfId="48" applyNumberFormat="1" applyFont="1" applyFill="1" applyBorder="1" applyAlignment="1">
      <alignment horizontal="right" vertical="center"/>
    </xf>
    <xf numFmtId="4" fontId="66" fillId="29" borderId="0" xfId="48" applyNumberFormat="1" applyFont="1" applyFill="1" applyBorder="1" applyAlignment="1">
      <alignment horizontal="right" vertical="center"/>
    </xf>
    <xf numFmtId="4" fontId="61" fillId="32" borderId="0" xfId="48" applyNumberFormat="1" applyFont="1" applyFill="1" applyBorder="1" applyAlignment="1">
      <alignment horizontal="right" vertical="center"/>
    </xf>
    <xf numFmtId="0" fontId="61" fillId="32" borderId="0" xfId="48" applyFont="1" applyFill="1" applyAlignment="1">
      <alignment vertical="center"/>
    </xf>
    <xf numFmtId="4" fontId="61" fillId="32" borderId="0" xfId="48" applyNumberFormat="1" applyFont="1" applyFill="1" applyAlignment="1">
      <alignment vertical="center"/>
    </xf>
    <xf numFmtId="4" fontId="66" fillId="0" borderId="0" xfId="48" applyNumberFormat="1" applyFont="1" applyFill="1" applyAlignment="1">
      <alignment horizontal="center" vertical="center"/>
    </xf>
    <xf numFmtId="4" fontId="66" fillId="29" borderId="0" xfId="48" applyNumberFormat="1" applyFont="1" applyFill="1" applyAlignment="1">
      <alignment horizontal="center" vertical="center"/>
    </xf>
    <xf numFmtId="4" fontId="64" fillId="0" borderId="0" xfId="48" applyNumberFormat="1" applyFont="1" applyFill="1" applyAlignment="1">
      <alignment horizontal="center" vertical="center"/>
    </xf>
    <xf numFmtId="4" fontId="68" fillId="0" borderId="0" xfId="40" applyNumberFormat="1" applyFont="1" applyFill="1" applyBorder="1" applyAlignment="1">
      <alignment vertical="center"/>
    </xf>
    <xf numFmtId="4" fontId="65" fillId="0" borderId="0" xfId="48" applyNumberFormat="1" applyFont="1" applyFill="1" applyAlignment="1">
      <alignment horizontal="center" vertical="center"/>
    </xf>
    <xf numFmtId="4" fontId="67" fillId="32" borderId="0" xfId="40" applyNumberFormat="1" applyFont="1" applyFill="1" applyBorder="1" applyAlignment="1">
      <alignment vertical="center"/>
    </xf>
    <xf numFmtId="4" fontId="44" fillId="0" borderId="0" xfId="41" applyNumberFormat="1" applyFont="1" applyAlignment="1">
      <alignment horizontal="center" vertical="center"/>
    </xf>
    <xf numFmtId="4" fontId="45" fillId="0" borderId="0" xfId="41" applyNumberFormat="1" applyFont="1" applyAlignment="1">
      <alignment horizontal="center" vertical="center"/>
    </xf>
    <xf numFmtId="4" fontId="30" fillId="0" borderId="0" xfId="40" applyNumberFormat="1" applyFont="1" applyFill="1" applyAlignment="1">
      <alignment vertical="center"/>
    </xf>
    <xf numFmtId="14" fontId="55" fillId="0" borderId="0" xfId="40" applyNumberFormat="1" applyFont="1" applyFill="1"/>
    <xf numFmtId="4" fontId="54" fillId="0" borderId="0" xfId="40" applyNumberFormat="1" applyFont="1" applyFill="1" applyAlignment="1">
      <alignment vertical="center"/>
    </xf>
    <xf numFmtId="4" fontId="58" fillId="0" borderId="14" xfId="48" applyNumberFormat="1" applyFont="1" applyFill="1" applyBorder="1" applyAlignment="1">
      <alignment vertical="center"/>
    </xf>
    <xf numFmtId="4" fontId="62" fillId="0" borderId="14" xfId="48" applyNumberFormat="1" applyFont="1" applyFill="1" applyBorder="1" applyAlignment="1">
      <alignment vertical="center"/>
    </xf>
    <xf numFmtId="0" fontId="62" fillId="0" borderId="14" xfId="48" applyFont="1" applyFill="1" applyBorder="1" applyAlignment="1">
      <alignment horizontal="center" vertical="center"/>
    </xf>
    <xf numFmtId="0" fontId="30" fillId="0" borderId="0" xfId="41" applyFont="1" applyFill="1" applyAlignment="1">
      <alignment vertical="center"/>
    </xf>
    <xf numFmtId="0" fontId="34" fillId="0" borderId="0" xfId="48" applyFont="1" applyFill="1" applyBorder="1" applyAlignment="1">
      <alignment vertical="center"/>
    </xf>
    <xf numFmtId="0" fontId="29" fillId="0" borderId="0" xfId="48" applyFont="1" applyFill="1" applyAlignment="1">
      <alignment vertical="center"/>
    </xf>
    <xf numFmtId="4" fontId="57" fillId="0" borderId="14" xfId="48" applyNumberFormat="1" applyFont="1" applyFill="1" applyBorder="1" applyAlignment="1">
      <alignment vertical="center" wrapText="1"/>
    </xf>
    <xf numFmtId="0" fontId="57" fillId="0" borderId="22" xfId="48" applyFont="1" applyFill="1" applyBorder="1" applyAlignment="1">
      <alignment horizontal="center" vertical="center" wrapText="1"/>
    </xf>
    <xf numFmtId="14" fontId="57" fillId="0" borderId="22" xfId="48" applyNumberFormat="1" applyFont="1" applyFill="1" applyBorder="1" applyAlignment="1">
      <alignment horizontal="center" vertical="center"/>
    </xf>
    <xf numFmtId="0" fontId="34" fillId="0" borderId="0" xfId="48" applyFont="1" applyFill="1" applyBorder="1" applyAlignment="1">
      <alignment horizontal="center" vertical="center"/>
    </xf>
    <xf numFmtId="14" fontId="57" fillId="0" borderId="24" xfId="48" applyNumberFormat="1" applyFont="1" applyFill="1" applyBorder="1" applyAlignment="1">
      <alignment horizontal="center" vertical="center"/>
    </xf>
    <xf numFmtId="0" fontId="57" fillId="0" borderId="24" xfId="48" applyFont="1" applyFill="1" applyBorder="1" applyAlignment="1">
      <alignment horizontal="center" vertical="center" wrapText="1"/>
    </xf>
    <xf numFmtId="0" fontId="57" fillId="0" borderId="24" xfId="48" applyFont="1" applyFill="1" applyBorder="1" applyAlignment="1">
      <alignment horizontal="center" vertical="center"/>
    </xf>
    <xf numFmtId="4" fontId="57" fillId="0" borderId="24" xfId="48" applyNumberFormat="1" applyFont="1" applyFill="1" applyBorder="1" applyAlignment="1">
      <alignment horizontal="right" vertical="center"/>
    </xf>
    <xf numFmtId="0" fontId="57" fillId="0" borderId="26" xfId="48" applyFont="1" applyFill="1" applyBorder="1" applyAlignment="1">
      <alignment horizontal="center" vertical="center" wrapText="1"/>
    </xf>
    <xf numFmtId="0" fontId="57" fillId="0" borderId="27" xfId="48" applyFont="1" applyFill="1" applyBorder="1" applyAlignment="1">
      <alignment horizontal="center" vertical="center" wrapText="1"/>
    </xf>
    <xf numFmtId="1" fontId="57" fillId="0" borderId="27" xfId="48" applyNumberFormat="1" applyFont="1" applyFill="1" applyBorder="1" applyAlignment="1">
      <alignment horizontal="center" vertical="center"/>
    </xf>
    <xf numFmtId="4" fontId="57" fillId="0" borderId="27" xfId="48" applyNumberFormat="1" applyFont="1" applyFill="1" applyBorder="1" applyAlignment="1">
      <alignment horizontal="right" vertical="center"/>
    </xf>
    <xf numFmtId="4" fontId="58" fillId="0" borderId="27" xfId="48" applyNumberFormat="1" applyFont="1" applyFill="1" applyBorder="1" applyAlignment="1">
      <alignment horizontal="right" vertical="center"/>
    </xf>
    <xf numFmtId="4" fontId="58" fillId="0" borderId="27" xfId="48" applyNumberFormat="1" applyFont="1" applyFill="1" applyBorder="1" applyAlignment="1">
      <alignment horizontal="center" vertical="center"/>
    </xf>
    <xf numFmtId="4" fontId="58" fillId="0" borderId="27" xfId="48" applyNumberFormat="1" applyFont="1" applyFill="1" applyBorder="1" applyAlignment="1">
      <alignment vertical="center"/>
    </xf>
    <xf numFmtId="4" fontId="57" fillId="0" borderId="27" xfId="48" applyNumberFormat="1" applyFont="1" applyFill="1" applyBorder="1" applyAlignment="1">
      <alignment vertical="center"/>
    </xf>
    <xf numFmtId="4" fontId="57" fillId="0" borderId="27" xfId="48" applyNumberFormat="1" applyFont="1" applyFill="1" applyBorder="1" applyAlignment="1"/>
    <xf numFmtId="4" fontId="56" fillId="0" borderId="27" xfId="0" applyNumberFormat="1" applyFont="1" applyFill="1" applyBorder="1" applyAlignment="1">
      <alignment vertical="center"/>
    </xf>
    <xf numFmtId="0" fontId="57" fillId="0" borderId="27" xfId="48" applyFont="1" applyFill="1" applyBorder="1" applyAlignment="1">
      <alignment horizontal="center" vertical="center"/>
    </xf>
    <xf numFmtId="0" fontId="56" fillId="0" borderId="27" xfId="41" applyNumberFormat="1" applyFont="1" applyFill="1" applyBorder="1" applyAlignment="1">
      <alignment horizontal="center" vertical="center"/>
    </xf>
    <xf numFmtId="4" fontId="34" fillId="0" borderId="0" xfId="48" applyNumberFormat="1" applyFont="1" applyFill="1" applyAlignment="1">
      <alignment vertical="center"/>
    </xf>
    <xf numFmtId="4" fontId="29" fillId="0" borderId="0" xfId="41" applyNumberFormat="1" applyFont="1" applyFill="1"/>
    <xf numFmtId="1" fontId="30" fillId="26" borderId="40" xfId="40" applyNumberFormat="1" applyFont="1" applyFill="1" applyBorder="1" applyAlignment="1">
      <alignment horizontal="center" vertical="center"/>
    </xf>
    <xf numFmtId="0" fontId="56" fillId="0" borderId="40" xfId="40" applyFont="1" applyFill="1" applyBorder="1" applyAlignment="1">
      <alignment horizontal="center" vertical="center"/>
    </xf>
    <xf numFmtId="0" fontId="58" fillId="0" borderId="40" xfId="48" applyFont="1" applyFill="1" applyBorder="1" applyAlignment="1">
      <alignment horizontal="center" vertical="center" wrapText="1"/>
    </xf>
    <xf numFmtId="0" fontId="58" fillId="0" borderId="40" xfId="41" applyFont="1" applyFill="1" applyBorder="1" applyAlignment="1">
      <alignment horizontal="center" vertical="center" wrapText="1"/>
    </xf>
    <xf numFmtId="0" fontId="71" fillId="0" borderId="0" xfId="48" applyFont="1" applyFill="1" applyAlignment="1">
      <alignment vertical="center" textRotation="180"/>
    </xf>
    <xf numFmtId="0" fontId="53" fillId="0" borderId="0" xfId="41" applyFont="1" applyBorder="1" applyAlignment="1">
      <alignment horizontal="center" vertical="center"/>
    </xf>
    <xf numFmtId="0" fontId="53" fillId="0" borderId="0" xfId="0" applyFont="1" applyBorder="1" applyAlignment="1">
      <alignment horizontal="center" vertical="center"/>
    </xf>
    <xf numFmtId="0" fontId="71" fillId="0" borderId="0" xfId="41" applyFont="1" applyFill="1" applyAlignment="1">
      <alignment vertical="center" textRotation="180"/>
    </xf>
    <xf numFmtId="4" fontId="58" fillId="0" borderId="41" xfId="48" applyNumberFormat="1" applyFont="1" applyFill="1" applyBorder="1" applyAlignment="1">
      <alignment horizontal="center" vertical="center"/>
    </xf>
    <xf numFmtId="4" fontId="39" fillId="0" borderId="10" xfId="48" applyNumberFormat="1" applyFont="1" applyFill="1" applyBorder="1" applyAlignment="1">
      <alignment horizontal="center" vertical="center"/>
    </xf>
    <xf numFmtId="0" fontId="57" fillId="0" borderId="40" xfId="48" applyFont="1" applyFill="1" applyBorder="1" applyAlignment="1">
      <alignment horizontal="center" vertical="center" wrapText="1"/>
    </xf>
    <xf numFmtId="0" fontId="29" fillId="0" borderId="40" xfId="48" applyFont="1" applyFill="1" applyBorder="1" applyAlignment="1">
      <alignment horizontal="center" vertical="center" wrapText="1"/>
    </xf>
    <xf numFmtId="14" fontId="57" fillId="0" borderId="41" xfId="48" applyNumberFormat="1" applyFont="1" applyFill="1" applyBorder="1" applyAlignment="1">
      <alignment horizontal="center" vertical="center"/>
    </xf>
    <xf numFmtId="14" fontId="29" fillId="0" borderId="10" xfId="48" applyNumberFormat="1" applyFont="1" applyFill="1" applyBorder="1" applyAlignment="1">
      <alignment horizontal="center" vertical="center"/>
    </xf>
    <xf numFmtId="4" fontId="58" fillId="0" borderId="42" xfId="48" applyNumberFormat="1" applyFont="1" applyFill="1" applyBorder="1" applyAlignment="1">
      <alignment horizontal="right" vertical="center"/>
    </xf>
    <xf numFmtId="4" fontId="39" fillId="0" borderId="10" xfId="48" applyNumberFormat="1" applyFont="1" applyFill="1" applyBorder="1" applyAlignment="1">
      <alignment horizontal="right" vertical="center"/>
    </xf>
    <xf numFmtId="0" fontId="57" fillId="0" borderId="40" xfId="48" applyFont="1" applyFill="1" applyBorder="1" applyAlignment="1">
      <alignment horizontal="center" vertical="center"/>
    </xf>
    <xf numFmtId="0" fontId="29" fillId="0" borderId="40" xfId="48" applyFont="1" applyFill="1" applyBorder="1" applyAlignment="1">
      <alignment horizontal="center" vertical="center"/>
    </xf>
    <xf numFmtId="4" fontId="57" fillId="0" borderId="42" xfId="48" applyNumberFormat="1" applyFont="1" applyFill="1" applyBorder="1" applyAlignment="1">
      <alignment horizontal="center"/>
    </xf>
    <xf numFmtId="4" fontId="29" fillId="0" borderId="10" xfId="48" applyNumberFormat="1" applyFont="1" applyFill="1" applyBorder="1" applyAlignment="1">
      <alignment horizontal="center"/>
    </xf>
    <xf numFmtId="4" fontId="57" fillId="0" borderId="42" xfId="48" applyNumberFormat="1" applyFont="1" applyFill="1" applyBorder="1" applyAlignment="1">
      <alignment horizontal="center" vertical="center"/>
    </xf>
    <xf numFmtId="4" fontId="29" fillId="0" borderId="10" xfId="48" applyNumberFormat="1" applyFont="1" applyFill="1" applyBorder="1" applyAlignment="1">
      <alignment horizontal="center" vertical="center"/>
    </xf>
    <xf numFmtId="4" fontId="56" fillId="0" borderId="42" xfId="0" applyNumberFormat="1" applyFont="1" applyFill="1" applyBorder="1" applyAlignment="1">
      <alignment horizontal="right" vertical="center"/>
    </xf>
    <xf numFmtId="4" fontId="40" fillId="0" borderId="10" xfId="0" applyNumberFormat="1" applyFont="1" applyFill="1" applyBorder="1" applyAlignment="1">
      <alignment horizontal="right" vertical="center"/>
    </xf>
    <xf numFmtId="4" fontId="57" fillId="0" borderId="42" xfId="48" applyNumberFormat="1" applyFont="1" applyFill="1" applyBorder="1" applyAlignment="1">
      <alignment horizontal="right" vertical="center"/>
    </xf>
    <xf numFmtId="4" fontId="29" fillId="0" borderId="10" xfId="48" applyNumberFormat="1" applyFont="1" applyFill="1" applyBorder="1" applyAlignment="1">
      <alignment horizontal="right" vertical="center"/>
    </xf>
    <xf numFmtId="0" fontId="57" fillId="0" borderId="41" xfId="48" applyFont="1" applyFill="1" applyBorder="1" applyAlignment="1">
      <alignment horizontal="center" vertical="center"/>
    </xf>
    <xf numFmtId="0" fontId="29" fillId="0" borderId="10" xfId="48" applyFont="1" applyFill="1" applyBorder="1" applyAlignment="1">
      <alignment horizontal="center" vertical="center"/>
    </xf>
    <xf numFmtId="0" fontId="56" fillId="0" borderId="41" xfId="41" applyNumberFormat="1" applyFont="1" applyFill="1" applyBorder="1" applyAlignment="1">
      <alignment horizontal="center" vertical="center"/>
    </xf>
    <xf numFmtId="0" fontId="40" fillId="0" borderId="10" xfId="41" applyNumberFormat="1" applyFont="1" applyFill="1" applyBorder="1" applyAlignment="1">
      <alignment horizontal="center" vertical="center"/>
    </xf>
    <xf numFmtId="0" fontId="56" fillId="0" borderId="40" xfId="40" applyFont="1" applyFill="1" applyBorder="1" applyAlignment="1">
      <alignment horizontal="center" vertical="center"/>
    </xf>
    <xf numFmtId="0" fontId="56" fillId="0" borderId="40" xfId="40" applyFont="1" applyFill="1" applyBorder="1" applyAlignment="1">
      <alignment horizontal="center" vertical="center" wrapText="1"/>
    </xf>
    <xf numFmtId="0" fontId="56" fillId="0" borderId="34" xfId="40" applyFont="1" applyFill="1" applyBorder="1" applyAlignment="1">
      <alignment horizontal="center" vertical="center" wrapText="1"/>
    </xf>
    <xf numFmtId="0" fontId="56" fillId="0" borderId="10" xfId="40" applyFont="1" applyFill="1" applyBorder="1" applyAlignment="1">
      <alignment horizontal="center" vertical="center" wrapText="1"/>
    </xf>
    <xf numFmtId="0" fontId="56" fillId="0" borderId="34" xfId="40" applyFont="1" applyFill="1" applyBorder="1" applyAlignment="1">
      <alignment horizontal="center" vertical="center"/>
    </xf>
    <xf numFmtId="0" fontId="56" fillId="0" borderId="10" xfId="40" applyFont="1" applyFill="1" applyBorder="1" applyAlignment="1">
      <alignment horizontal="center" vertical="center"/>
    </xf>
    <xf numFmtId="4" fontId="56" fillId="0" borderId="34" xfId="40" quotePrefix="1" applyNumberFormat="1" applyFont="1" applyFill="1" applyBorder="1" applyAlignment="1">
      <alignment horizontal="right" vertical="center"/>
    </xf>
    <xf numFmtId="4" fontId="56" fillId="0" borderId="10" xfId="40" quotePrefix="1" applyNumberFormat="1" applyFont="1" applyFill="1" applyBorder="1" applyAlignment="1">
      <alignment horizontal="right" vertical="center"/>
    </xf>
    <xf numFmtId="14" fontId="41" fillId="25" borderId="37" xfId="41" applyNumberFormat="1" applyFont="1" applyFill="1" applyBorder="1" applyAlignment="1">
      <alignment horizontal="center" vertical="center"/>
    </xf>
    <xf numFmtId="14" fontId="41" fillId="25" borderId="38" xfId="41" applyNumberFormat="1" applyFont="1" applyFill="1" applyBorder="1" applyAlignment="1">
      <alignment horizontal="center" vertical="center"/>
    </xf>
    <xf numFmtId="14" fontId="41" fillId="25" borderId="11" xfId="41" applyNumberFormat="1" applyFont="1" applyFill="1" applyBorder="1" applyAlignment="1">
      <alignment horizontal="center" vertical="center"/>
    </xf>
    <xf numFmtId="14" fontId="41" fillId="25" borderId="12" xfId="41" applyNumberFormat="1" applyFont="1" applyFill="1" applyBorder="1" applyAlignment="1">
      <alignment horizontal="center" vertical="center"/>
    </xf>
    <xf numFmtId="0" fontId="30" fillId="26" borderId="40" xfId="40" applyFont="1" applyFill="1" applyBorder="1" applyAlignment="1">
      <alignment horizontal="center" vertical="center" wrapText="1"/>
    </xf>
    <xf numFmtId="4" fontId="30" fillId="26" borderId="34" xfId="40" applyNumberFormat="1" applyFont="1" applyFill="1" applyBorder="1" applyAlignment="1">
      <alignment horizontal="center" vertical="center" wrapText="1"/>
    </xf>
    <xf numFmtId="4" fontId="30" fillId="26" borderId="10" xfId="40" applyNumberFormat="1" applyFont="1" applyFill="1" applyBorder="1" applyAlignment="1">
      <alignment horizontal="center" vertical="center" wrapText="1"/>
    </xf>
    <xf numFmtId="0" fontId="30" fillId="26" borderId="34" xfId="40" applyFont="1" applyFill="1" applyBorder="1" applyAlignment="1">
      <alignment horizontal="center" vertical="center" wrapText="1"/>
    </xf>
    <xf numFmtId="0" fontId="30" fillId="26" borderId="10" xfId="40" applyFont="1" applyFill="1" applyBorder="1" applyAlignment="1">
      <alignment horizontal="center" vertical="center" wrapText="1"/>
    </xf>
    <xf numFmtId="0" fontId="30" fillId="26" borderId="35" xfId="40" quotePrefix="1" applyFont="1" applyFill="1" applyBorder="1" applyAlignment="1">
      <alignment horizontal="center" vertical="center" wrapText="1"/>
    </xf>
    <xf numFmtId="0" fontId="30" fillId="26" borderId="36" xfId="40" quotePrefix="1" applyFont="1" applyFill="1" applyBorder="1" applyAlignment="1">
      <alignment horizontal="center" vertical="center" wrapText="1"/>
    </xf>
    <xf numFmtId="0" fontId="30" fillId="26" borderId="34" xfId="40" applyFont="1" applyFill="1" applyBorder="1" applyAlignment="1">
      <alignment horizontal="center" vertical="center"/>
    </xf>
    <xf numFmtId="0" fontId="30" fillId="26" borderId="10" xfId="40" applyFont="1" applyFill="1" applyBorder="1" applyAlignment="1">
      <alignment horizontal="center" vertical="center"/>
    </xf>
    <xf numFmtId="0" fontId="69" fillId="0" borderId="43" xfId="40" applyFont="1" applyFill="1" applyBorder="1" applyAlignment="1">
      <alignment vertical="center" textRotation="180"/>
    </xf>
    <xf numFmtId="0" fontId="69" fillId="0" borderId="43" xfId="0" applyFont="1" applyBorder="1" applyAlignment="1">
      <alignment vertical="center" textRotation="180"/>
    </xf>
    <xf numFmtId="0" fontId="71" fillId="0" borderId="43" xfId="40" applyFont="1" applyFill="1" applyBorder="1" applyAlignment="1">
      <alignment vertical="center" textRotation="180"/>
    </xf>
    <xf numFmtId="0" fontId="70" fillId="0" borderId="43" xfId="0" applyFont="1" applyBorder="1" applyAlignment="1">
      <alignment vertical="center" textRotation="180"/>
    </xf>
    <xf numFmtId="4" fontId="65" fillId="31" borderId="0" xfId="48" applyNumberFormat="1" applyFont="1" applyFill="1" applyAlignment="1">
      <alignment horizontal="right" vertical="center"/>
    </xf>
    <xf numFmtId="0" fontId="30" fillId="27" borderId="0" xfId="41" applyFont="1" applyFill="1" applyAlignment="1">
      <alignment horizontal="center" vertical="center"/>
    </xf>
    <xf numFmtId="2" fontId="56" fillId="0" borderId="34" xfId="40" applyNumberFormat="1" applyFont="1" applyFill="1" applyBorder="1" applyAlignment="1">
      <alignment horizontal="center" vertical="center"/>
    </xf>
    <xf numFmtId="2" fontId="56" fillId="0" borderId="10" xfId="40" applyNumberFormat="1" applyFont="1" applyFill="1" applyBorder="1" applyAlignment="1">
      <alignment horizontal="center" vertical="center"/>
    </xf>
    <xf numFmtId="0" fontId="57" fillId="0" borderId="40" xfId="41" applyFont="1" applyFill="1" applyBorder="1" applyAlignment="1">
      <alignment horizontal="center" vertical="center"/>
    </xf>
    <xf numFmtId="0" fontId="29" fillId="0" borderId="40" xfId="41" applyFont="1" applyFill="1" applyBorder="1" applyAlignment="1">
      <alignment horizontal="center" vertical="center"/>
    </xf>
    <xf numFmtId="0" fontId="58" fillId="0" borderId="40" xfId="48" applyFont="1" applyFill="1" applyBorder="1" applyAlignment="1">
      <alignment horizontal="center" vertical="center"/>
    </xf>
    <xf numFmtId="0" fontId="39" fillId="0" borderId="40" xfId="48" applyFont="1" applyFill="1" applyBorder="1" applyAlignment="1">
      <alignment horizontal="center" vertical="center"/>
    </xf>
    <xf numFmtId="0" fontId="56" fillId="0" borderId="41" xfId="40" applyFont="1" applyFill="1" applyBorder="1" applyAlignment="1">
      <alignment horizontal="center" vertical="center" wrapText="1"/>
    </xf>
    <xf numFmtId="0" fontId="40" fillId="0" borderId="10" xfId="40" applyFont="1" applyFill="1" applyBorder="1" applyAlignment="1">
      <alignment horizontal="center" vertical="center" wrapText="1"/>
    </xf>
    <xf numFmtId="1" fontId="58" fillId="0" borderId="41" xfId="48" applyNumberFormat="1" applyFont="1" applyFill="1" applyBorder="1" applyAlignment="1">
      <alignment horizontal="center" vertical="center"/>
    </xf>
    <xf numFmtId="1" fontId="39" fillId="0" borderId="10" xfId="48" applyNumberFormat="1" applyFont="1" applyFill="1" applyBorder="1" applyAlignment="1">
      <alignment horizontal="center" vertical="center"/>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 2"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2" xfId="38"/>
    <cellStyle name="Normalno" xfId="0" builtinId="0"/>
    <cellStyle name="Note" xfId="39"/>
    <cellStyle name="Obično 2" xfId="46"/>
    <cellStyle name="Obično 3" xfId="47"/>
    <cellStyle name="Obično_Aktivna jamstva 1998-30.06.2013" xfId="49"/>
    <cellStyle name="Obično_Aktivna jamstva 1998-31.12.2013" xfId="40"/>
    <cellStyle name="Obično_Izdana fin.jamstva 2003." xfId="41"/>
    <cellStyle name="Obično_Izdana fin.jamstva 2003. 2" xfId="48"/>
    <cellStyle name="Output" xfId="42"/>
    <cellStyle name="Title" xfId="43"/>
    <cellStyle name="Total" xfId="44"/>
    <cellStyle name="Warning Text" xfId="45"/>
  </cellStyles>
  <dxfs count="0"/>
  <tableStyles count="0" defaultTableStyle="TableStyleMedium2" defaultPivotStyle="PivotStyleLight16"/>
  <colors>
    <mruColors>
      <color rgb="FFFFFF99"/>
      <color rgb="FFFCD5B4"/>
      <color rgb="FF3399FF"/>
      <color rgb="FFCCFF99"/>
      <color rgb="FF3333FF"/>
      <color rgb="FFCC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D143"/>
  <sheetViews>
    <sheetView tabSelected="1" view="pageBreakPreview" zoomScale="50" zoomScaleNormal="50" zoomScaleSheetLayoutView="50" workbookViewId="0">
      <pane ySplit="5" topLeftCell="A6" activePane="bottomLeft" state="frozen"/>
      <selection pane="bottomLeft" activeCell="A113" sqref="A113"/>
    </sheetView>
  </sheetViews>
  <sheetFormatPr defaultColWidth="9.140625" defaultRowHeight="15.75" x14ac:dyDescent="0.2"/>
  <cols>
    <col min="1" max="1" width="9.140625" style="2"/>
    <col min="2" max="2" width="5.85546875" style="1" customWidth="1"/>
    <col min="3" max="3" width="15" style="3" customWidth="1"/>
    <col min="4" max="4" width="33" style="4" customWidth="1"/>
    <col min="5" max="5" width="16.42578125" style="23" customWidth="1"/>
    <col min="6" max="6" width="19.42578125" style="4" bestFit="1" customWidth="1"/>
    <col min="7" max="7" width="45.42578125" style="5" customWidth="1"/>
    <col min="8" max="8" width="38" style="57" customWidth="1"/>
    <col min="9" max="9" width="9.42578125" style="1" customWidth="1"/>
    <col min="10" max="10" width="19.140625" style="6" customWidth="1"/>
    <col min="11" max="11" width="22.140625" style="6" customWidth="1"/>
    <col min="12" max="12" width="13.140625" style="7" customWidth="1"/>
    <col min="13" max="13" width="20.85546875" style="50" customWidth="1"/>
    <col min="14" max="14" width="25" style="9" customWidth="1"/>
    <col min="15" max="15" width="23.42578125" style="10" bestFit="1" customWidth="1"/>
    <col min="16" max="17" width="20.28515625" style="9" customWidth="1"/>
    <col min="18" max="18" width="22.42578125" style="8" customWidth="1"/>
    <col min="19" max="19" width="23.5703125" style="8" customWidth="1"/>
    <col min="20" max="20" width="20.7109375" style="8" customWidth="1"/>
    <col min="21" max="21" width="22.85546875" style="11" customWidth="1"/>
    <col min="22" max="22" width="7.85546875" style="11" bestFit="1" customWidth="1"/>
    <col min="23" max="23" width="12.5703125" style="10" bestFit="1" customWidth="1"/>
    <col min="24" max="24" width="20" style="2" customWidth="1"/>
    <col min="25" max="29" width="9.140625" style="2"/>
    <col min="30" max="30" width="10.85546875" style="61" bestFit="1" customWidth="1"/>
    <col min="31" max="16384" width="9.140625" style="2"/>
  </cols>
  <sheetData>
    <row r="1" spans="1:30" s="21" customFormat="1" ht="12.75" customHeight="1" x14ac:dyDescent="0.2">
      <c r="B1" s="382" t="s">
        <v>513</v>
      </c>
      <c r="C1" s="383"/>
      <c r="D1" s="383"/>
      <c r="E1" s="383"/>
      <c r="F1" s="383"/>
      <c r="G1" s="383"/>
      <c r="H1" s="383"/>
      <c r="I1" s="383"/>
      <c r="J1" s="383"/>
      <c r="K1" s="383"/>
      <c r="L1" s="383"/>
      <c r="M1" s="383"/>
      <c r="N1" s="383"/>
      <c r="O1" s="383"/>
      <c r="P1" s="383"/>
      <c r="Q1" s="383"/>
      <c r="R1" s="383"/>
      <c r="S1" s="383"/>
      <c r="T1" s="383"/>
      <c r="U1" s="383"/>
      <c r="V1" s="383"/>
      <c r="W1" s="383"/>
      <c r="AD1" s="61"/>
    </row>
    <row r="2" spans="1:30" s="21" customFormat="1" ht="24.75" customHeight="1" x14ac:dyDescent="0.2">
      <c r="B2" s="384"/>
      <c r="C2" s="385"/>
      <c r="D2" s="385"/>
      <c r="E2" s="385"/>
      <c r="F2" s="385"/>
      <c r="G2" s="385"/>
      <c r="H2" s="385"/>
      <c r="I2" s="385"/>
      <c r="J2" s="385"/>
      <c r="K2" s="385"/>
      <c r="L2" s="385"/>
      <c r="M2" s="385"/>
      <c r="N2" s="385"/>
      <c r="O2" s="385"/>
      <c r="P2" s="385"/>
      <c r="Q2" s="385"/>
      <c r="R2" s="385"/>
      <c r="S2" s="385"/>
      <c r="T2" s="385"/>
      <c r="U2" s="385"/>
      <c r="V2" s="385"/>
      <c r="W2" s="385"/>
      <c r="AD2" s="61"/>
    </row>
    <row r="3" spans="1:30" s="58" customFormat="1" ht="73.5" customHeight="1" x14ac:dyDescent="0.25">
      <c r="B3" s="69" t="s">
        <v>0</v>
      </c>
      <c r="C3" s="391" t="s">
        <v>1</v>
      </c>
      <c r="D3" s="392"/>
      <c r="E3" s="389" t="s">
        <v>2</v>
      </c>
      <c r="F3" s="389" t="s">
        <v>3</v>
      </c>
      <c r="G3" s="389" t="s">
        <v>4</v>
      </c>
      <c r="H3" s="393" t="s">
        <v>5</v>
      </c>
      <c r="I3" s="389" t="s">
        <v>6</v>
      </c>
      <c r="J3" s="389" t="s">
        <v>7</v>
      </c>
      <c r="K3" s="387" t="s">
        <v>8</v>
      </c>
      <c r="L3" s="387" t="s">
        <v>237</v>
      </c>
      <c r="M3" s="78" t="s">
        <v>312</v>
      </c>
      <c r="N3" s="79" t="s">
        <v>313</v>
      </c>
      <c r="O3" s="79" t="s">
        <v>313</v>
      </c>
      <c r="P3" s="79" t="s">
        <v>381</v>
      </c>
      <c r="Q3" s="105" t="s">
        <v>466</v>
      </c>
      <c r="R3" s="108" t="s">
        <v>315</v>
      </c>
      <c r="S3" s="108" t="s">
        <v>315</v>
      </c>
      <c r="T3" s="79" t="s">
        <v>317</v>
      </c>
      <c r="U3" s="389" t="s">
        <v>9</v>
      </c>
      <c r="V3" s="389" t="s">
        <v>316</v>
      </c>
      <c r="W3" s="386" t="s">
        <v>314</v>
      </c>
      <c r="AD3" s="13"/>
    </row>
    <row r="4" spans="1:30" s="58" customFormat="1" ht="22.5" customHeight="1" x14ac:dyDescent="0.25">
      <c r="B4" s="69"/>
      <c r="C4" s="59" t="s">
        <v>10</v>
      </c>
      <c r="D4" s="59" t="s">
        <v>11</v>
      </c>
      <c r="E4" s="390"/>
      <c r="F4" s="390"/>
      <c r="G4" s="390"/>
      <c r="H4" s="394"/>
      <c r="I4" s="390"/>
      <c r="J4" s="390"/>
      <c r="K4" s="388"/>
      <c r="L4" s="388"/>
      <c r="M4" s="80" t="s">
        <v>327</v>
      </c>
      <c r="N4" s="81" t="s">
        <v>327</v>
      </c>
      <c r="O4" s="81" t="s">
        <v>12</v>
      </c>
      <c r="P4" s="81" t="s">
        <v>327</v>
      </c>
      <c r="Q4" s="106" t="s">
        <v>467</v>
      </c>
      <c r="R4" s="67" t="s">
        <v>327</v>
      </c>
      <c r="S4" s="67" t="s">
        <v>12</v>
      </c>
      <c r="T4" s="81" t="s">
        <v>12</v>
      </c>
      <c r="U4" s="390"/>
      <c r="V4" s="390"/>
      <c r="W4" s="386"/>
      <c r="AD4" s="13"/>
    </row>
    <row r="5" spans="1:30" s="58" customFormat="1" ht="21.75" customHeight="1" x14ac:dyDescent="0.25">
      <c r="B5" s="109">
        <v>1</v>
      </c>
      <c r="C5" s="109">
        <v>2</v>
      </c>
      <c r="D5" s="109">
        <v>3</v>
      </c>
      <c r="E5" s="109">
        <v>4</v>
      </c>
      <c r="F5" s="109">
        <v>5</v>
      </c>
      <c r="G5" s="108">
        <v>6</v>
      </c>
      <c r="H5" s="109">
        <v>7</v>
      </c>
      <c r="I5" s="109" t="s">
        <v>468</v>
      </c>
      <c r="J5" s="109">
        <v>9</v>
      </c>
      <c r="K5" s="51">
        <v>10</v>
      </c>
      <c r="L5" s="109">
        <v>11</v>
      </c>
      <c r="M5" s="82">
        <v>12</v>
      </c>
      <c r="N5" s="83">
        <v>13</v>
      </c>
      <c r="O5" s="83">
        <v>14</v>
      </c>
      <c r="P5" s="83">
        <v>15</v>
      </c>
      <c r="Q5" s="107">
        <v>16</v>
      </c>
      <c r="R5" s="51">
        <v>17</v>
      </c>
      <c r="S5" s="109">
        <v>18</v>
      </c>
      <c r="T5" s="83">
        <v>19</v>
      </c>
      <c r="U5" s="51">
        <v>20</v>
      </c>
      <c r="V5" s="109">
        <v>21</v>
      </c>
      <c r="W5" s="344">
        <v>22</v>
      </c>
      <c r="AD5" s="14"/>
    </row>
    <row r="6" spans="1:30" s="60" customFormat="1" ht="49.5" customHeight="1" x14ac:dyDescent="0.2">
      <c r="B6" s="126" t="s">
        <v>13</v>
      </c>
      <c r="C6" s="133" t="s">
        <v>22</v>
      </c>
      <c r="D6" s="129" t="s">
        <v>23</v>
      </c>
      <c r="E6" s="133" t="s">
        <v>24</v>
      </c>
      <c r="F6" s="133" t="s">
        <v>25</v>
      </c>
      <c r="G6" s="269" t="s">
        <v>26</v>
      </c>
      <c r="H6" s="129" t="s">
        <v>27</v>
      </c>
      <c r="I6" s="133" t="s">
        <v>15</v>
      </c>
      <c r="J6" s="134">
        <v>60000000</v>
      </c>
      <c r="K6" s="134">
        <v>445288320</v>
      </c>
      <c r="L6" s="135" t="s">
        <v>15</v>
      </c>
      <c r="M6" s="163"/>
      <c r="N6" s="136">
        <v>2121533.7999999998</v>
      </c>
      <c r="O6" s="136">
        <f>N6*E96</f>
        <v>15789685.029204</v>
      </c>
      <c r="P6" s="136"/>
      <c r="Q6" s="137"/>
      <c r="R6" s="136">
        <v>27344651.789999999</v>
      </c>
      <c r="S6" s="136">
        <f>R6*$E$96</f>
        <v>203514758.51921821</v>
      </c>
      <c r="T6" s="138"/>
      <c r="U6" s="133" t="s">
        <v>28</v>
      </c>
      <c r="V6" s="133" t="s">
        <v>16</v>
      </c>
      <c r="W6" s="345" t="s">
        <v>29</v>
      </c>
      <c r="AD6" s="16">
        <v>40543</v>
      </c>
    </row>
    <row r="7" spans="1:30" s="60" customFormat="1" ht="49.5" customHeight="1" x14ac:dyDescent="0.2">
      <c r="B7" s="126" t="s">
        <v>20</v>
      </c>
      <c r="C7" s="133" t="s">
        <v>31</v>
      </c>
      <c r="D7" s="129" t="s">
        <v>32</v>
      </c>
      <c r="E7" s="133" t="s">
        <v>33</v>
      </c>
      <c r="F7" s="133" t="s">
        <v>34</v>
      </c>
      <c r="G7" s="269" t="s">
        <v>35</v>
      </c>
      <c r="H7" s="129" t="s">
        <v>36</v>
      </c>
      <c r="I7" s="133" t="s">
        <v>37</v>
      </c>
      <c r="J7" s="134">
        <v>34540000</v>
      </c>
      <c r="K7" s="134">
        <v>288617725.22000003</v>
      </c>
      <c r="L7" s="135" t="s">
        <v>37</v>
      </c>
      <c r="M7" s="162"/>
      <c r="N7" s="136"/>
      <c r="O7" s="136"/>
      <c r="P7" s="136"/>
      <c r="Q7" s="137"/>
      <c r="R7" s="136">
        <v>12470430.050000001</v>
      </c>
      <c r="S7" s="136">
        <f>R7*$E$95</f>
        <v>82927249.96422556</v>
      </c>
      <c r="T7" s="138"/>
      <c r="U7" s="133" t="s">
        <v>38</v>
      </c>
      <c r="V7" s="133" t="s">
        <v>16</v>
      </c>
      <c r="W7" s="345" t="s">
        <v>29</v>
      </c>
      <c r="AD7" s="16">
        <v>40633</v>
      </c>
    </row>
    <row r="8" spans="1:30" s="60" customFormat="1" ht="49.5" customHeight="1" x14ac:dyDescent="0.2">
      <c r="B8" s="126" t="s">
        <v>21</v>
      </c>
      <c r="C8" s="133" t="s">
        <v>40</v>
      </c>
      <c r="D8" s="129" t="s">
        <v>328</v>
      </c>
      <c r="E8" s="133" t="s">
        <v>41</v>
      </c>
      <c r="F8" s="133" t="s">
        <v>42</v>
      </c>
      <c r="G8" s="269" t="s">
        <v>43</v>
      </c>
      <c r="H8" s="129" t="s">
        <v>44</v>
      </c>
      <c r="I8" s="133" t="s">
        <v>15</v>
      </c>
      <c r="J8" s="134">
        <v>60000000</v>
      </c>
      <c r="K8" s="134">
        <v>445839000</v>
      </c>
      <c r="L8" s="135" t="s">
        <v>15</v>
      </c>
      <c r="M8" s="136"/>
      <c r="N8" s="136">
        <v>2000000</v>
      </c>
      <c r="O8" s="136">
        <f>N8*E96</f>
        <v>14885160</v>
      </c>
      <c r="P8" s="136"/>
      <c r="Q8" s="137"/>
      <c r="R8" s="136">
        <v>0</v>
      </c>
      <c r="S8" s="136">
        <f t="shared" ref="S8:S45" si="0">R8*$E$96</f>
        <v>0</v>
      </c>
      <c r="T8" s="138"/>
      <c r="U8" s="133" t="s">
        <v>45</v>
      </c>
      <c r="V8" s="133" t="s">
        <v>16</v>
      </c>
      <c r="W8" s="345" t="s">
        <v>29</v>
      </c>
      <c r="AD8" s="16">
        <v>40724</v>
      </c>
    </row>
    <row r="9" spans="1:30" s="60" customFormat="1" ht="49.5" customHeight="1" x14ac:dyDescent="0.2">
      <c r="B9" s="126" t="s">
        <v>30</v>
      </c>
      <c r="C9" s="133" t="s">
        <v>52</v>
      </c>
      <c r="D9" s="133" t="s">
        <v>53</v>
      </c>
      <c r="E9" s="133" t="s">
        <v>54</v>
      </c>
      <c r="F9" s="133" t="s">
        <v>55</v>
      </c>
      <c r="G9" s="269" t="s">
        <v>49</v>
      </c>
      <c r="H9" s="129" t="s">
        <v>56</v>
      </c>
      <c r="I9" s="133" t="s">
        <v>15</v>
      </c>
      <c r="J9" s="134">
        <v>2710000</v>
      </c>
      <c r="K9" s="134">
        <v>19897183.140000001</v>
      </c>
      <c r="L9" s="135" t="s">
        <v>15</v>
      </c>
      <c r="M9" s="136" t="s">
        <v>416</v>
      </c>
      <c r="N9" s="136">
        <v>33875</v>
      </c>
      <c r="O9" s="136">
        <f>N9*$E$96</f>
        <v>252117.39750000002</v>
      </c>
      <c r="P9" s="136"/>
      <c r="Q9" s="137"/>
      <c r="R9" s="136">
        <v>372625</v>
      </c>
      <c r="S9" s="136">
        <f t="shared" si="0"/>
        <v>2773291.3725000001</v>
      </c>
      <c r="T9" s="138"/>
      <c r="U9" s="133" t="s">
        <v>51</v>
      </c>
      <c r="V9" s="133" t="s">
        <v>16</v>
      </c>
      <c r="W9" s="345" t="s">
        <v>17</v>
      </c>
      <c r="AD9" s="16">
        <v>40999</v>
      </c>
    </row>
    <row r="10" spans="1:30" s="97" customFormat="1" ht="49.5" customHeight="1" x14ac:dyDescent="0.2">
      <c r="B10" s="126" t="s">
        <v>39</v>
      </c>
      <c r="C10" s="133" t="s">
        <v>58</v>
      </c>
      <c r="D10" s="129" t="s">
        <v>59</v>
      </c>
      <c r="E10" s="133" t="s">
        <v>60</v>
      </c>
      <c r="F10" s="133" t="s">
        <v>61</v>
      </c>
      <c r="G10" s="269" t="s">
        <v>26</v>
      </c>
      <c r="H10" s="129" t="s">
        <v>62</v>
      </c>
      <c r="I10" s="133" t="s">
        <v>15</v>
      </c>
      <c r="J10" s="134">
        <v>20000000</v>
      </c>
      <c r="K10" s="134">
        <v>148623560</v>
      </c>
      <c r="L10" s="135" t="s">
        <v>15</v>
      </c>
      <c r="M10" s="136"/>
      <c r="N10" s="136">
        <v>69444.44</v>
      </c>
      <c r="O10" s="136">
        <f>N10*E96</f>
        <v>516845.80025520007</v>
      </c>
      <c r="P10" s="136"/>
      <c r="Q10" s="137"/>
      <c r="R10" s="136">
        <v>763889</v>
      </c>
      <c r="S10" s="136">
        <f t="shared" si="0"/>
        <v>5685304.9936200008</v>
      </c>
      <c r="T10" s="138"/>
      <c r="U10" s="133" t="s">
        <v>63</v>
      </c>
      <c r="V10" s="133" t="s">
        <v>16</v>
      </c>
      <c r="W10" s="345" t="s">
        <v>29</v>
      </c>
      <c r="AD10" s="99">
        <v>41090</v>
      </c>
    </row>
    <row r="11" spans="1:30" s="60" customFormat="1" ht="49.5" customHeight="1" x14ac:dyDescent="0.2">
      <c r="B11" s="126" t="s">
        <v>46</v>
      </c>
      <c r="C11" s="133" t="s">
        <v>65</v>
      </c>
      <c r="D11" s="129" t="s">
        <v>66</v>
      </c>
      <c r="E11" s="133" t="s">
        <v>67</v>
      </c>
      <c r="F11" s="133" t="s">
        <v>68</v>
      </c>
      <c r="G11" s="269" t="s">
        <v>26</v>
      </c>
      <c r="H11" s="129" t="s">
        <v>44</v>
      </c>
      <c r="I11" s="133" t="s">
        <v>15</v>
      </c>
      <c r="J11" s="134">
        <v>60000000</v>
      </c>
      <c r="K11" s="134">
        <v>441544860</v>
      </c>
      <c r="L11" s="135" t="s">
        <v>15</v>
      </c>
      <c r="M11" s="136"/>
      <c r="N11" s="136">
        <v>200000</v>
      </c>
      <c r="O11" s="136">
        <f>N11*$E$96</f>
        <v>1488516</v>
      </c>
      <c r="P11" s="136"/>
      <c r="Q11" s="137"/>
      <c r="R11" s="136">
        <v>16551669.289999999</v>
      </c>
      <c r="S11" s="136">
        <f t="shared" si="0"/>
        <v>123187122.82436819</v>
      </c>
      <c r="T11" s="138"/>
      <c r="U11" s="133" t="s">
        <v>28</v>
      </c>
      <c r="V11" s="133" t="s">
        <v>16</v>
      </c>
      <c r="W11" s="345" t="s">
        <v>29</v>
      </c>
      <c r="AD11" s="16">
        <v>41364</v>
      </c>
    </row>
    <row r="12" spans="1:30" s="60" customFormat="1" ht="49.5" customHeight="1" x14ac:dyDescent="0.2">
      <c r="B12" s="126" t="s">
        <v>72</v>
      </c>
      <c r="C12" s="133" t="s">
        <v>57</v>
      </c>
      <c r="D12" s="129" t="s">
        <v>73</v>
      </c>
      <c r="E12" s="133" t="s">
        <v>74</v>
      </c>
      <c r="F12" s="133" t="s">
        <v>75</v>
      </c>
      <c r="G12" s="269" t="s">
        <v>26</v>
      </c>
      <c r="H12" s="129" t="s">
        <v>64</v>
      </c>
      <c r="I12" s="133" t="s">
        <v>15</v>
      </c>
      <c r="J12" s="134">
        <v>50000000</v>
      </c>
      <c r="K12" s="134">
        <v>379824950</v>
      </c>
      <c r="L12" s="135" t="s">
        <v>15</v>
      </c>
      <c r="M12" s="136"/>
      <c r="N12" s="136">
        <v>363636.56</v>
      </c>
      <c r="O12" s="136">
        <f>N12*$E$96</f>
        <v>2706394.1887248</v>
      </c>
      <c r="P12" s="136"/>
      <c r="Q12" s="137"/>
      <c r="R12" s="136">
        <v>5545454.4400000004</v>
      </c>
      <c r="S12" s="136">
        <f t="shared" si="0"/>
        <v>41272488.306055203</v>
      </c>
      <c r="T12" s="138"/>
      <c r="U12" s="133" t="s">
        <v>76</v>
      </c>
      <c r="V12" s="133" t="s">
        <v>16</v>
      </c>
      <c r="W12" s="345" t="s">
        <v>29</v>
      </c>
      <c r="AD12" s="16">
        <v>42004</v>
      </c>
    </row>
    <row r="13" spans="1:30" s="60" customFormat="1" ht="49.5" customHeight="1" x14ac:dyDescent="0.2">
      <c r="B13" s="126" t="s">
        <v>108</v>
      </c>
      <c r="C13" s="133" t="s">
        <v>77</v>
      </c>
      <c r="D13" s="129" t="s">
        <v>78</v>
      </c>
      <c r="E13" s="133" t="s">
        <v>79</v>
      </c>
      <c r="F13" s="133" t="s">
        <v>80</v>
      </c>
      <c r="G13" s="269" t="s">
        <v>26</v>
      </c>
      <c r="H13" s="129" t="s">
        <v>64</v>
      </c>
      <c r="I13" s="133" t="s">
        <v>15</v>
      </c>
      <c r="J13" s="134">
        <v>45000000</v>
      </c>
      <c r="K13" s="134">
        <v>332095275</v>
      </c>
      <c r="L13" s="135" t="s">
        <v>15</v>
      </c>
      <c r="M13" s="136"/>
      <c r="N13" s="136">
        <v>463094.8</v>
      </c>
      <c r="O13" s="136">
        <f>N13*$E$96</f>
        <v>3446620.0965840002</v>
      </c>
      <c r="P13" s="136"/>
      <c r="Q13" s="137"/>
      <c r="R13" s="136">
        <v>25088095.199999999</v>
      </c>
      <c r="S13" s="136">
        <f t="shared" si="0"/>
        <v>186720155.573616</v>
      </c>
      <c r="T13" s="138"/>
      <c r="U13" s="133" t="s">
        <v>81</v>
      </c>
      <c r="V13" s="133" t="s">
        <v>16</v>
      </c>
      <c r="W13" s="345" t="s">
        <v>29</v>
      </c>
      <c r="AD13" s="16">
        <v>42185</v>
      </c>
    </row>
    <row r="14" spans="1:30" s="97" customFormat="1" ht="49.5" customHeight="1" x14ac:dyDescent="0.2">
      <c r="B14" s="126" t="s">
        <v>115</v>
      </c>
      <c r="C14" s="133" t="s">
        <v>82</v>
      </c>
      <c r="D14" s="129" t="s">
        <v>83</v>
      </c>
      <c r="E14" s="133" t="s">
        <v>84</v>
      </c>
      <c r="F14" s="133" t="s">
        <v>85</v>
      </c>
      <c r="G14" s="269" t="s">
        <v>26</v>
      </c>
      <c r="H14" s="129" t="s">
        <v>86</v>
      </c>
      <c r="I14" s="133" t="s">
        <v>87</v>
      </c>
      <c r="J14" s="134">
        <v>90000000</v>
      </c>
      <c r="K14" s="134">
        <v>673616430</v>
      </c>
      <c r="L14" s="135" t="s">
        <v>15</v>
      </c>
      <c r="M14" s="136"/>
      <c r="N14" s="136">
        <v>3000000</v>
      </c>
      <c r="O14" s="136">
        <f>N14*E96</f>
        <v>22327740</v>
      </c>
      <c r="P14" s="136"/>
      <c r="Q14" s="137"/>
      <c r="R14" s="136">
        <v>37333333.350000001</v>
      </c>
      <c r="S14" s="136">
        <f t="shared" si="0"/>
        <v>277856320.12404305</v>
      </c>
      <c r="T14" s="138"/>
      <c r="U14" s="133" t="s">
        <v>28</v>
      </c>
      <c r="V14" s="133" t="s">
        <v>16</v>
      </c>
      <c r="W14" s="345" t="s">
        <v>29</v>
      </c>
      <c r="AD14" s="99">
        <v>42277</v>
      </c>
    </row>
    <row r="15" spans="1:30" s="60" customFormat="1" ht="72.75" customHeight="1" x14ac:dyDescent="0.2">
      <c r="A15" s="395"/>
      <c r="B15" s="126" t="s">
        <v>116</v>
      </c>
      <c r="C15" s="129" t="s">
        <v>88</v>
      </c>
      <c r="D15" s="129" t="s">
        <v>89</v>
      </c>
      <c r="E15" s="133" t="s">
        <v>90</v>
      </c>
      <c r="F15" s="133" t="s">
        <v>91</v>
      </c>
      <c r="G15" s="269" t="s">
        <v>43</v>
      </c>
      <c r="H15" s="129" t="s">
        <v>70</v>
      </c>
      <c r="I15" s="133" t="s">
        <v>15</v>
      </c>
      <c r="J15" s="134">
        <v>45000000</v>
      </c>
      <c r="K15" s="134">
        <v>331286715</v>
      </c>
      <c r="L15" s="135" t="s">
        <v>15</v>
      </c>
      <c r="M15" s="136"/>
      <c r="N15" s="136">
        <v>1502358.38</v>
      </c>
      <c r="O15" s="136">
        <f>N15*E96</f>
        <v>11181422.4318204</v>
      </c>
      <c r="P15" s="136"/>
      <c r="Q15" s="137"/>
      <c r="R15" s="136">
        <v>6009432.6200000001</v>
      </c>
      <c r="S15" s="136">
        <f t="shared" si="0"/>
        <v>44725683.028959602</v>
      </c>
      <c r="T15" s="138"/>
      <c r="U15" s="133" t="s">
        <v>76</v>
      </c>
      <c r="V15" s="133" t="s">
        <v>16</v>
      </c>
      <c r="W15" s="345" t="s">
        <v>29</v>
      </c>
      <c r="X15" s="313"/>
      <c r="AD15" s="16">
        <v>42369</v>
      </c>
    </row>
    <row r="16" spans="1:30" s="60" customFormat="1" ht="49.5" customHeight="1" x14ac:dyDescent="0.2">
      <c r="A16" s="396"/>
      <c r="B16" s="126" t="s">
        <v>122</v>
      </c>
      <c r="C16" s="133" t="s">
        <v>94</v>
      </c>
      <c r="D16" s="129" t="s">
        <v>95</v>
      </c>
      <c r="E16" s="133" t="s">
        <v>96</v>
      </c>
      <c r="F16" s="133" t="s">
        <v>94</v>
      </c>
      <c r="G16" s="269" t="s">
        <v>26</v>
      </c>
      <c r="H16" s="129" t="s">
        <v>71</v>
      </c>
      <c r="I16" s="133" t="s">
        <v>15</v>
      </c>
      <c r="J16" s="134">
        <v>60000000</v>
      </c>
      <c r="K16" s="134">
        <v>439358700</v>
      </c>
      <c r="L16" s="135" t="s">
        <v>15</v>
      </c>
      <c r="M16" s="136"/>
      <c r="N16" s="136">
        <v>864582.43</v>
      </c>
      <c r="O16" s="136">
        <f>N16*E96</f>
        <v>6434723.9018694004</v>
      </c>
      <c r="P16" s="136"/>
      <c r="Q16" s="137"/>
      <c r="R16" s="136">
        <v>32191260.829999998</v>
      </c>
      <c r="S16" s="136">
        <f t="shared" si="0"/>
        <v>239586034.02814141</v>
      </c>
      <c r="T16" s="138"/>
      <c r="U16" s="133" t="s">
        <v>97</v>
      </c>
      <c r="V16" s="133" t="s">
        <v>16</v>
      </c>
      <c r="W16" s="345" t="s">
        <v>29</v>
      </c>
      <c r="AD16" s="16">
        <v>42735</v>
      </c>
    </row>
    <row r="17" spans="1:30" s="60" customFormat="1" ht="67.5" customHeight="1" x14ac:dyDescent="0.2">
      <c r="B17" s="126" t="s">
        <v>204</v>
      </c>
      <c r="C17" s="133" t="s">
        <v>99</v>
      </c>
      <c r="D17" s="129" t="s">
        <v>100</v>
      </c>
      <c r="E17" s="133" t="s">
        <v>101</v>
      </c>
      <c r="F17" s="133" t="s">
        <v>102</v>
      </c>
      <c r="G17" s="269" t="s">
        <v>26</v>
      </c>
      <c r="H17" s="129" t="s">
        <v>44</v>
      </c>
      <c r="I17" s="133" t="s">
        <v>15</v>
      </c>
      <c r="J17" s="134">
        <v>210000000</v>
      </c>
      <c r="K17" s="134">
        <v>1538410020</v>
      </c>
      <c r="L17" s="135" t="s">
        <v>15</v>
      </c>
      <c r="M17" s="136"/>
      <c r="N17" s="136">
        <v>1775000</v>
      </c>
      <c r="O17" s="136">
        <f>N17*$E$96</f>
        <v>13210579.5</v>
      </c>
      <c r="P17" s="136"/>
      <c r="Q17" s="137"/>
      <c r="R17" s="136">
        <v>133171153.81999999</v>
      </c>
      <c r="S17" s="136">
        <f t="shared" si="0"/>
        <v>991136965.99765563</v>
      </c>
      <c r="T17" s="138"/>
      <c r="U17" s="133" t="s">
        <v>103</v>
      </c>
      <c r="V17" s="133" t="s">
        <v>16</v>
      </c>
      <c r="W17" s="345" t="s">
        <v>29</v>
      </c>
      <c r="AD17" s="16">
        <v>43100</v>
      </c>
    </row>
    <row r="18" spans="1:30" s="60" customFormat="1" ht="66.75" customHeight="1" x14ac:dyDescent="0.2">
      <c r="B18" s="126" t="s">
        <v>205</v>
      </c>
      <c r="C18" s="133" t="s">
        <v>104</v>
      </c>
      <c r="D18" s="129" t="s">
        <v>105</v>
      </c>
      <c r="E18" s="133" t="s">
        <v>106</v>
      </c>
      <c r="F18" s="133" t="s">
        <v>107</v>
      </c>
      <c r="G18" s="269" t="s">
        <v>43</v>
      </c>
      <c r="H18" s="129" t="s">
        <v>44</v>
      </c>
      <c r="I18" s="133" t="s">
        <v>15</v>
      </c>
      <c r="J18" s="134">
        <v>50000000</v>
      </c>
      <c r="K18" s="134">
        <v>362503000</v>
      </c>
      <c r="L18" s="135" t="s">
        <v>15</v>
      </c>
      <c r="M18" s="136"/>
      <c r="N18" s="136">
        <v>1190476</v>
      </c>
      <c r="O18" s="136">
        <f>N18*E96</f>
        <v>8860212.8680800013</v>
      </c>
      <c r="P18" s="136"/>
      <c r="Q18" s="137"/>
      <c r="R18" s="136">
        <v>27380956</v>
      </c>
      <c r="S18" s="136">
        <f t="shared" si="0"/>
        <v>203784955.50648001</v>
      </c>
      <c r="T18" s="138"/>
      <c r="U18" s="133" t="s">
        <v>81</v>
      </c>
      <c r="V18" s="133" t="s">
        <v>16</v>
      </c>
      <c r="W18" s="345" t="s">
        <v>29</v>
      </c>
      <c r="AD18" s="16">
        <v>43281</v>
      </c>
    </row>
    <row r="19" spans="1:30" s="97" customFormat="1" ht="49.5" customHeight="1" x14ac:dyDescent="0.2">
      <c r="B19" s="126" t="s">
        <v>206</v>
      </c>
      <c r="C19" s="133" t="s">
        <v>109</v>
      </c>
      <c r="D19" s="129" t="s">
        <v>110</v>
      </c>
      <c r="E19" s="133" t="s">
        <v>111</v>
      </c>
      <c r="F19" s="133" t="s">
        <v>112</v>
      </c>
      <c r="G19" s="269" t="s">
        <v>113</v>
      </c>
      <c r="H19" s="129" t="s">
        <v>114</v>
      </c>
      <c r="I19" s="133" t="s">
        <v>15</v>
      </c>
      <c r="J19" s="134">
        <v>58800000</v>
      </c>
      <c r="K19" s="134">
        <v>431951091.60000002</v>
      </c>
      <c r="L19" s="135" t="s">
        <v>15</v>
      </c>
      <c r="M19" s="136"/>
      <c r="N19" s="136"/>
      <c r="O19" s="136"/>
      <c r="P19" s="136"/>
      <c r="Q19" s="137"/>
      <c r="R19" s="136">
        <v>13892171.59</v>
      </c>
      <c r="S19" s="136">
        <f t="shared" si="0"/>
        <v>103393598.43230221</v>
      </c>
      <c r="T19" s="138"/>
      <c r="U19" s="133" t="s">
        <v>76</v>
      </c>
      <c r="V19" s="133" t="s">
        <v>16</v>
      </c>
      <c r="W19" s="345" t="s">
        <v>29</v>
      </c>
      <c r="AD19" s="99">
        <v>43465</v>
      </c>
    </row>
    <row r="20" spans="1:30" s="60" customFormat="1" ht="49.5" customHeight="1" x14ac:dyDescent="0.2">
      <c r="A20" s="397">
        <v>668</v>
      </c>
      <c r="B20" s="126" t="s">
        <v>211</v>
      </c>
      <c r="C20" s="133" t="s">
        <v>117</v>
      </c>
      <c r="D20" s="129" t="s">
        <v>118</v>
      </c>
      <c r="E20" s="133" t="s">
        <v>119</v>
      </c>
      <c r="F20" s="133" t="s">
        <v>120</v>
      </c>
      <c r="G20" s="269" t="s">
        <v>26</v>
      </c>
      <c r="H20" s="129" t="s">
        <v>71</v>
      </c>
      <c r="I20" s="133" t="s">
        <v>15</v>
      </c>
      <c r="J20" s="134">
        <v>60000000</v>
      </c>
      <c r="K20" s="134">
        <v>440905080</v>
      </c>
      <c r="L20" s="135" t="s">
        <v>15</v>
      </c>
      <c r="M20" s="136"/>
      <c r="N20" s="136">
        <v>1839945.7</v>
      </c>
      <c r="O20" s="136">
        <f>N20*E96</f>
        <v>13693943.067906</v>
      </c>
      <c r="P20" s="136"/>
      <c r="Q20" s="137"/>
      <c r="R20" s="136">
        <v>39854252.119999997</v>
      </c>
      <c r="S20" s="136">
        <f t="shared" si="0"/>
        <v>296618459.74326962</v>
      </c>
      <c r="T20" s="138"/>
      <c r="U20" s="133" t="s">
        <v>121</v>
      </c>
      <c r="V20" s="133" t="s">
        <v>16</v>
      </c>
      <c r="W20" s="345" t="s">
        <v>29</v>
      </c>
      <c r="AD20" s="16">
        <v>43555</v>
      </c>
    </row>
    <row r="21" spans="1:30" s="60" customFormat="1" ht="49.5" customHeight="1" x14ac:dyDescent="0.2">
      <c r="A21" s="398"/>
      <c r="B21" s="126" t="s">
        <v>253</v>
      </c>
      <c r="C21" s="133" t="s">
        <v>117</v>
      </c>
      <c r="D21" s="129" t="s">
        <v>123</v>
      </c>
      <c r="E21" s="133" t="s">
        <v>124</v>
      </c>
      <c r="F21" s="133" t="s">
        <v>120</v>
      </c>
      <c r="G21" s="269" t="s">
        <v>43</v>
      </c>
      <c r="H21" s="129" t="s">
        <v>71</v>
      </c>
      <c r="I21" s="133" t="s">
        <v>15</v>
      </c>
      <c r="J21" s="134">
        <v>40000000</v>
      </c>
      <c r="K21" s="134">
        <v>293936720</v>
      </c>
      <c r="L21" s="135" t="s">
        <v>15</v>
      </c>
      <c r="M21" s="164"/>
      <c r="N21" s="136"/>
      <c r="O21" s="136"/>
      <c r="P21" s="136"/>
      <c r="Q21" s="137"/>
      <c r="R21" s="136">
        <v>18775702.109999999</v>
      </c>
      <c r="S21" s="136">
        <f t="shared" si="0"/>
        <v>139739665.0098438</v>
      </c>
      <c r="T21" s="138"/>
      <c r="U21" s="133" t="s">
        <v>81</v>
      </c>
      <c r="V21" s="133" t="s">
        <v>16</v>
      </c>
      <c r="W21" s="345" t="s">
        <v>29</v>
      </c>
      <c r="AD21" s="16">
        <v>43646</v>
      </c>
    </row>
    <row r="22" spans="1:30" s="60" customFormat="1" ht="49.5" customHeight="1" x14ac:dyDescent="0.2">
      <c r="B22" s="126" t="s">
        <v>258</v>
      </c>
      <c r="C22" s="133" t="s">
        <v>125</v>
      </c>
      <c r="D22" s="129" t="s">
        <v>126</v>
      </c>
      <c r="E22" s="133" t="s">
        <v>127</v>
      </c>
      <c r="F22" s="133" t="s">
        <v>128</v>
      </c>
      <c r="G22" s="269" t="s">
        <v>129</v>
      </c>
      <c r="H22" s="129" t="s">
        <v>64</v>
      </c>
      <c r="I22" s="133" t="s">
        <v>15</v>
      </c>
      <c r="J22" s="134">
        <v>150000000</v>
      </c>
      <c r="K22" s="134">
        <v>1098419850</v>
      </c>
      <c r="L22" s="135" t="s">
        <v>15</v>
      </c>
      <c r="M22" s="136"/>
      <c r="N22" s="136">
        <v>6525000</v>
      </c>
      <c r="O22" s="136">
        <f>N22*E96</f>
        <v>48562834.5</v>
      </c>
      <c r="P22" s="136"/>
      <c r="Q22" s="137"/>
      <c r="R22" s="136">
        <v>32550000</v>
      </c>
      <c r="S22" s="136">
        <f t="shared" si="0"/>
        <v>242255979</v>
      </c>
      <c r="T22" s="138"/>
      <c r="U22" s="133" t="s">
        <v>51</v>
      </c>
      <c r="V22" s="133" t="s">
        <v>16</v>
      </c>
      <c r="W22" s="345" t="s">
        <v>29</v>
      </c>
      <c r="AD22" s="16">
        <v>43830</v>
      </c>
    </row>
    <row r="23" spans="1:30" s="60" customFormat="1" ht="49.5" customHeight="1" x14ac:dyDescent="0.2">
      <c r="B23" s="126" t="s">
        <v>259</v>
      </c>
      <c r="C23" s="133" t="s">
        <v>130</v>
      </c>
      <c r="D23" s="129" t="s">
        <v>131</v>
      </c>
      <c r="E23" s="133" t="s">
        <v>132</v>
      </c>
      <c r="F23" s="133" t="s">
        <v>133</v>
      </c>
      <c r="G23" s="269" t="s">
        <v>113</v>
      </c>
      <c r="H23" s="129" t="s">
        <v>36</v>
      </c>
      <c r="I23" s="133" t="s">
        <v>15</v>
      </c>
      <c r="J23" s="134">
        <v>35300000</v>
      </c>
      <c r="K23" s="134">
        <v>257727594.5</v>
      </c>
      <c r="L23" s="135" t="s">
        <v>15</v>
      </c>
      <c r="M23" s="136"/>
      <c r="N23" s="136">
        <v>1141949.3700000001</v>
      </c>
      <c r="O23" s="136">
        <f>N23*E96</f>
        <v>8499049.5421746019</v>
      </c>
      <c r="P23" s="136"/>
      <c r="Q23" s="137"/>
      <c r="R23" s="136">
        <v>1164438.53</v>
      </c>
      <c r="S23" s="136">
        <f t="shared" si="0"/>
        <v>8666426.9146074001</v>
      </c>
      <c r="T23" s="138"/>
      <c r="U23" s="133" t="s">
        <v>93</v>
      </c>
      <c r="V23" s="133" t="s">
        <v>16</v>
      </c>
      <c r="W23" s="345" t="s">
        <v>29</v>
      </c>
      <c r="AD23" s="16">
        <v>43921</v>
      </c>
    </row>
    <row r="24" spans="1:30" s="60" customFormat="1" ht="49.5" customHeight="1" x14ac:dyDescent="0.2">
      <c r="B24" s="126" t="s">
        <v>260</v>
      </c>
      <c r="C24" s="133" t="s">
        <v>134</v>
      </c>
      <c r="D24" s="129" t="s">
        <v>135</v>
      </c>
      <c r="E24" s="133" t="s">
        <v>329</v>
      </c>
      <c r="F24" s="133" t="s">
        <v>136</v>
      </c>
      <c r="G24" s="269" t="s">
        <v>69</v>
      </c>
      <c r="H24" s="129" t="s">
        <v>137</v>
      </c>
      <c r="I24" s="133" t="s">
        <v>15</v>
      </c>
      <c r="J24" s="134">
        <v>120000000</v>
      </c>
      <c r="K24" s="134">
        <v>878205480</v>
      </c>
      <c r="L24" s="135" t="s">
        <v>15</v>
      </c>
      <c r="M24" s="136"/>
      <c r="N24" s="136">
        <v>2628823.5299999998</v>
      </c>
      <c r="O24" s="136">
        <f>N24*E96</f>
        <v>19565229.4279074</v>
      </c>
      <c r="P24" s="136"/>
      <c r="Q24" s="137"/>
      <c r="R24" s="136">
        <v>35294117.640000001</v>
      </c>
      <c r="S24" s="136">
        <f t="shared" si="0"/>
        <v>262679294.06511122</v>
      </c>
      <c r="T24" s="138"/>
      <c r="U24" s="133" t="s">
        <v>138</v>
      </c>
      <c r="V24" s="133" t="s">
        <v>16</v>
      </c>
      <c r="W24" s="345" t="s">
        <v>29</v>
      </c>
      <c r="AD24" s="16">
        <v>44104</v>
      </c>
    </row>
    <row r="25" spans="1:30" s="60" customFormat="1" ht="49.5" customHeight="1" x14ac:dyDescent="0.2">
      <c r="B25" s="126" t="s">
        <v>261</v>
      </c>
      <c r="C25" s="133" t="s">
        <v>139</v>
      </c>
      <c r="D25" s="129" t="s">
        <v>140</v>
      </c>
      <c r="E25" s="133" t="s">
        <v>141</v>
      </c>
      <c r="F25" s="133" t="s">
        <v>142</v>
      </c>
      <c r="G25" s="269" t="s">
        <v>69</v>
      </c>
      <c r="H25" s="129" t="s">
        <v>44</v>
      </c>
      <c r="I25" s="133" t="s">
        <v>15</v>
      </c>
      <c r="J25" s="134">
        <v>110000000</v>
      </c>
      <c r="K25" s="134">
        <v>803856900</v>
      </c>
      <c r="L25" s="135" t="s">
        <v>15</v>
      </c>
      <c r="M25" s="136"/>
      <c r="N25" s="136">
        <v>2750000</v>
      </c>
      <c r="O25" s="136">
        <f>N25*E96</f>
        <v>20467095</v>
      </c>
      <c r="P25" s="136"/>
      <c r="Q25" s="137"/>
      <c r="R25" s="136">
        <v>80850000</v>
      </c>
      <c r="S25" s="136">
        <f t="shared" si="0"/>
        <v>601732593</v>
      </c>
      <c r="T25" s="138"/>
      <c r="U25" s="133" t="s">
        <v>81</v>
      </c>
      <c r="V25" s="133" t="s">
        <v>16</v>
      </c>
      <c r="W25" s="345" t="s">
        <v>29</v>
      </c>
      <c r="AD25" s="16">
        <v>44196</v>
      </c>
    </row>
    <row r="26" spans="1:30" s="60" customFormat="1" ht="49.5" customHeight="1" x14ac:dyDescent="0.2">
      <c r="B26" s="126" t="s">
        <v>262</v>
      </c>
      <c r="C26" s="133" t="s">
        <v>139</v>
      </c>
      <c r="D26" s="129" t="s">
        <v>140</v>
      </c>
      <c r="E26" s="133" t="s">
        <v>143</v>
      </c>
      <c r="F26" s="133" t="s">
        <v>142</v>
      </c>
      <c r="G26" s="269" t="s">
        <v>69</v>
      </c>
      <c r="H26" s="129" t="s">
        <v>44</v>
      </c>
      <c r="I26" s="133" t="s">
        <v>15</v>
      </c>
      <c r="J26" s="134">
        <v>139625000</v>
      </c>
      <c r="K26" s="134">
        <v>1020350178.75</v>
      </c>
      <c r="L26" s="135" t="s">
        <v>15</v>
      </c>
      <c r="M26" s="136"/>
      <c r="N26" s="136">
        <v>4188750</v>
      </c>
      <c r="O26" s="136">
        <f>N26*E96</f>
        <v>31175106.975000001</v>
      </c>
      <c r="P26" s="136"/>
      <c r="Q26" s="137"/>
      <c r="R26" s="136">
        <v>53913750</v>
      </c>
      <c r="S26" s="136">
        <f t="shared" si="0"/>
        <v>401257397.47500002</v>
      </c>
      <c r="T26" s="138"/>
      <c r="U26" s="133" t="s">
        <v>38</v>
      </c>
      <c r="V26" s="133" t="s">
        <v>16</v>
      </c>
      <c r="W26" s="345" t="s">
        <v>29</v>
      </c>
      <c r="AD26" s="16">
        <v>44286</v>
      </c>
    </row>
    <row r="27" spans="1:30" s="60" customFormat="1" ht="49.5" customHeight="1" x14ac:dyDescent="0.2">
      <c r="B27" s="126" t="s">
        <v>263</v>
      </c>
      <c r="C27" s="133" t="s">
        <v>139</v>
      </c>
      <c r="D27" s="129" t="s">
        <v>144</v>
      </c>
      <c r="E27" s="133" t="s">
        <v>145</v>
      </c>
      <c r="F27" s="133" t="s">
        <v>136</v>
      </c>
      <c r="G27" s="269" t="s">
        <v>26</v>
      </c>
      <c r="H27" s="129" t="s">
        <v>146</v>
      </c>
      <c r="I27" s="133" t="s">
        <v>15</v>
      </c>
      <c r="J27" s="134">
        <v>100000000</v>
      </c>
      <c r="K27" s="134">
        <v>731837900</v>
      </c>
      <c r="L27" s="135" t="s">
        <v>15</v>
      </c>
      <c r="M27" s="136"/>
      <c r="N27" s="136">
        <v>834146.34</v>
      </c>
      <c r="O27" s="136">
        <f>N27*$E$96</f>
        <v>6208200.8671572004</v>
      </c>
      <c r="P27" s="136"/>
      <c r="Q27" s="137"/>
      <c r="R27" s="136">
        <v>66872607.899999999</v>
      </c>
      <c r="S27" s="136">
        <f t="shared" si="0"/>
        <v>497704734.10438204</v>
      </c>
      <c r="T27" s="138"/>
      <c r="U27" s="133" t="s">
        <v>147</v>
      </c>
      <c r="V27" s="133" t="s">
        <v>16</v>
      </c>
      <c r="W27" s="345" t="s">
        <v>29</v>
      </c>
      <c r="AD27" s="16">
        <v>44377</v>
      </c>
    </row>
    <row r="28" spans="1:30" s="97" customFormat="1" ht="49.5" customHeight="1" x14ac:dyDescent="0.2">
      <c r="B28" s="126" t="s">
        <v>264</v>
      </c>
      <c r="C28" s="133" t="s">
        <v>148</v>
      </c>
      <c r="D28" s="129" t="s">
        <v>149</v>
      </c>
      <c r="E28" s="133" t="s">
        <v>150</v>
      </c>
      <c r="F28" s="133" t="s">
        <v>151</v>
      </c>
      <c r="G28" s="269" t="s">
        <v>26</v>
      </c>
      <c r="H28" s="129" t="s">
        <v>152</v>
      </c>
      <c r="I28" s="133" t="s">
        <v>15</v>
      </c>
      <c r="J28" s="134">
        <v>190000000</v>
      </c>
      <c r="K28" s="134">
        <v>1390963780</v>
      </c>
      <c r="L28" s="135" t="s">
        <v>15</v>
      </c>
      <c r="M28" s="136"/>
      <c r="N28" s="136">
        <v>6155913.9800000004</v>
      </c>
      <c r="O28" s="136">
        <f>N28*E96</f>
        <v>45815882.269268408</v>
      </c>
      <c r="P28" s="136"/>
      <c r="Q28" s="137"/>
      <c r="R28" s="136">
        <v>116129032.23999999</v>
      </c>
      <c r="S28" s="136">
        <f t="shared" si="0"/>
        <v>864299612.76877916</v>
      </c>
      <c r="T28" s="138"/>
      <c r="U28" s="133" t="s">
        <v>153</v>
      </c>
      <c r="V28" s="133" t="s">
        <v>16</v>
      </c>
      <c r="W28" s="345" t="s">
        <v>29</v>
      </c>
      <c r="AD28" s="99">
        <v>44469</v>
      </c>
    </row>
    <row r="29" spans="1:30" s="60" customFormat="1" ht="49.5" customHeight="1" x14ac:dyDescent="0.2">
      <c r="B29" s="126" t="s">
        <v>265</v>
      </c>
      <c r="C29" s="133" t="s">
        <v>154</v>
      </c>
      <c r="D29" s="129" t="s">
        <v>155</v>
      </c>
      <c r="E29" s="133" t="s">
        <v>156</v>
      </c>
      <c r="F29" s="133" t="s">
        <v>157</v>
      </c>
      <c r="G29" s="269" t="s">
        <v>158</v>
      </c>
      <c r="H29" s="129" t="s">
        <v>44</v>
      </c>
      <c r="I29" s="133" t="s">
        <v>15</v>
      </c>
      <c r="J29" s="134">
        <v>200000000</v>
      </c>
      <c r="K29" s="134">
        <v>1464363400</v>
      </c>
      <c r="L29" s="135" t="s">
        <v>15</v>
      </c>
      <c r="M29" s="136"/>
      <c r="N29" s="136">
        <v>9090909.0899999999</v>
      </c>
      <c r="O29" s="136">
        <f>N29*E96</f>
        <v>67659818.175052196</v>
      </c>
      <c r="P29" s="136"/>
      <c r="Q29" s="137"/>
      <c r="R29" s="136">
        <v>45454545.469999999</v>
      </c>
      <c r="S29" s="136">
        <f t="shared" si="0"/>
        <v>338299091.02411258</v>
      </c>
      <c r="T29" s="138"/>
      <c r="U29" s="133" t="s">
        <v>51</v>
      </c>
      <c r="V29" s="133" t="s">
        <v>16</v>
      </c>
      <c r="W29" s="345" t="s">
        <v>29</v>
      </c>
      <c r="AD29" s="16">
        <v>44651</v>
      </c>
    </row>
    <row r="30" spans="1:30" s="60" customFormat="1" ht="49.5" customHeight="1" x14ac:dyDescent="0.2">
      <c r="B30" s="126" t="s">
        <v>266</v>
      </c>
      <c r="C30" s="133" t="s">
        <v>159</v>
      </c>
      <c r="D30" s="129" t="s">
        <v>160</v>
      </c>
      <c r="E30" s="133" t="s">
        <v>161</v>
      </c>
      <c r="F30" s="133" t="s">
        <v>162</v>
      </c>
      <c r="G30" s="269" t="s">
        <v>163</v>
      </c>
      <c r="H30" s="129" t="s">
        <v>44</v>
      </c>
      <c r="I30" s="133" t="s">
        <v>15</v>
      </c>
      <c r="J30" s="134">
        <v>140000000</v>
      </c>
      <c r="K30" s="134">
        <v>1019137420</v>
      </c>
      <c r="L30" s="135" t="s">
        <v>15</v>
      </c>
      <c r="M30" s="136"/>
      <c r="N30" s="136"/>
      <c r="O30" s="136"/>
      <c r="P30" s="136"/>
      <c r="Q30" s="137"/>
      <c r="R30" s="136">
        <v>38181818.509999998</v>
      </c>
      <c r="S30" s="136">
        <f t="shared" si="0"/>
        <v>284171238.8061558</v>
      </c>
      <c r="T30" s="138"/>
      <c r="U30" s="133" t="s">
        <v>51</v>
      </c>
      <c r="V30" s="133" t="s">
        <v>16</v>
      </c>
      <c r="W30" s="345" t="s">
        <v>29</v>
      </c>
      <c r="AD30" s="16">
        <v>44742</v>
      </c>
    </row>
    <row r="31" spans="1:30" s="60" customFormat="1" ht="49.5" customHeight="1" x14ac:dyDescent="0.2">
      <c r="B31" s="126" t="s">
        <v>267</v>
      </c>
      <c r="C31" s="133" t="s">
        <v>164</v>
      </c>
      <c r="D31" s="129" t="s">
        <v>165</v>
      </c>
      <c r="E31" s="133" t="s">
        <v>166</v>
      </c>
      <c r="F31" s="133" t="s">
        <v>167</v>
      </c>
      <c r="G31" s="269" t="s">
        <v>168</v>
      </c>
      <c r="H31" s="129" t="s">
        <v>70</v>
      </c>
      <c r="I31" s="133" t="s">
        <v>15</v>
      </c>
      <c r="J31" s="134">
        <v>150000000</v>
      </c>
      <c r="K31" s="134">
        <v>1088391300</v>
      </c>
      <c r="L31" s="135" t="s">
        <v>15</v>
      </c>
      <c r="M31" s="136"/>
      <c r="N31" s="136">
        <v>6521739.1299999999</v>
      </c>
      <c r="O31" s="136">
        <f>N31*E96</f>
        <v>48538565.214155398</v>
      </c>
      <c r="P31" s="136"/>
      <c r="Q31" s="137"/>
      <c r="R31" s="136">
        <v>45652173.920000002</v>
      </c>
      <c r="S31" s="136">
        <f t="shared" si="0"/>
        <v>339769956.57351363</v>
      </c>
      <c r="T31" s="138"/>
      <c r="U31" s="133" t="s">
        <v>169</v>
      </c>
      <c r="V31" s="133" t="s">
        <v>16</v>
      </c>
      <c r="W31" s="345" t="s">
        <v>29</v>
      </c>
      <c r="AD31" s="16">
        <v>44834</v>
      </c>
    </row>
    <row r="32" spans="1:30" s="60" customFormat="1" ht="49.5" customHeight="1" x14ac:dyDescent="0.2">
      <c r="B32" s="126" t="s">
        <v>268</v>
      </c>
      <c r="C32" s="133" t="s">
        <v>170</v>
      </c>
      <c r="D32" s="129" t="s">
        <v>171</v>
      </c>
      <c r="E32" s="133" t="s">
        <v>172</v>
      </c>
      <c r="F32" s="133" t="s">
        <v>173</v>
      </c>
      <c r="G32" s="269" t="s">
        <v>403</v>
      </c>
      <c r="H32" s="129" t="s">
        <v>64</v>
      </c>
      <c r="I32" s="133" t="s">
        <v>15</v>
      </c>
      <c r="J32" s="134">
        <v>125000000</v>
      </c>
      <c r="K32" s="134">
        <v>892152000</v>
      </c>
      <c r="L32" s="135" t="s">
        <v>15</v>
      </c>
      <c r="M32" s="136"/>
      <c r="N32" s="136"/>
      <c r="O32" s="136"/>
      <c r="P32" s="136"/>
      <c r="Q32" s="137"/>
      <c r="R32" s="136">
        <v>43478260.969999999</v>
      </c>
      <c r="S32" s="136">
        <f t="shared" si="0"/>
        <v>323590435.53010261</v>
      </c>
      <c r="T32" s="138"/>
      <c r="U32" s="133" t="s">
        <v>169</v>
      </c>
      <c r="V32" s="133" t="s">
        <v>16</v>
      </c>
      <c r="W32" s="345" t="s">
        <v>29</v>
      </c>
      <c r="AD32" s="16">
        <v>45016</v>
      </c>
    </row>
    <row r="33" spans="2:30" s="60" customFormat="1" ht="49.5" customHeight="1" x14ac:dyDescent="0.2">
      <c r="B33" s="126" t="s">
        <v>269</v>
      </c>
      <c r="C33" s="133" t="s">
        <v>174</v>
      </c>
      <c r="D33" s="129" t="s">
        <v>175</v>
      </c>
      <c r="E33" s="133" t="s">
        <v>176</v>
      </c>
      <c r="F33" s="133" t="s">
        <v>177</v>
      </c>
      <c r="G33" s="269" t="s">
        <v>113</v>
      </c>
      <c r="H33" s="129" t="s">
        <v>36</v>
      </c>
      <c r="I33" s="133" t="s">
        <v>15</v>
      </c>
      <c r="J33" s="134">
        <v>84000000</v>
      </c>
      <c r="K33" s="134">
        <v>612530940</v>
      </c>
      <c r="L33" s="135" t="s">
        <v>15</v>
      </c>
      <c r="M33" s="136"/>
      <c r="N33" s="136"/>
      <c r="O33" s="136"/>
      <c r="P33" s="136"/>
      <c r="Q33" s="137"/>
      <c r="R33" s="136">
        <v>80377837.230000004</v>
      </c>
      <c r="S33" s="136">
        <f t="shared" si="0"/>
        <v>598218483.81125343</v>
      </c>
      <c r="T33" s="138"/>
      <c r="U33" s="133" t="s">
        <v>81</v>
      </c>
      <c r="V33" s="133" t="s">
        <v>16</v>
      </c>
      <c r="W33" s="345" t="s">
        <v>29</v>
      </c>
      <c r="AD33" s="16">
        <v>45291</v>
      </c>
    </row>
    <row r="34" spans="2:30" s="97" customFormat="1" ht="49.5" customHeight="1" x14ac:dyDescent="0.2">
      <c r="B34" s="126" t="s">
        <v>270</v>
      </c>
      <c r="C34" s="133" t="s">
        <v>180</v>
      </c>
      <c r="D34" s="129" t="s">
        <v>181</v>
      </c>
      <c r="E34" s="133" t="s">
        <v>182</v>
      </c>
      <c r="F34" s="133" t="s">
        <v>183</v>
      </c>
      <c r="G34" s="269" t="s">
        <v>113</v>
      </c>
      <c r="H34" s="129" t="s">
        <v>184</v>
      </c>
      <c r="I34" s="133" t="s">
        <v>15</v>
      </c>
      <c r="J34" s="134">
        <v>100000000</v>
      </c>
      <c r="K34" s="134">
        <v>725874200</v>
      </c>
      <c r="L34" s="135" t="s">
        <v>15</v>
      </c>
      <c r="M34" s="136"/>
      <c r="N34" s="136">
        <v>2327240.4300000002</v>
      </c>
      <c r="O34" s="136">
        <f>N34*E96</f>
        <v>17320673.079509404</v>
      </c>
      <c r="P34" s="136"/>
      <c r="Q34" s="137"/>
      <c r="R34" s="136">
        <v>83590880.700000003</v>
      </c>
      <c r="S34" s="136">
        <f t="shared" si="0"/>
        <v>622131816.88020611</v>
      </c>
      <c r="T34" s="138"/>
      <c r="U34" s="133" t="s">
        <v>185</v>
      </c>
      <c r="V34" s="133" t="s">
        <v>16</v>
      </c>
      <c r="W34" s="345" t="s">
        <v>29</v>
      </c>
      <c r="AD34" s="314">
        <v>43738</v>
      </c>
    </row>
    <row r="35" spans="2:30" s="60" customFormat="1" ht="49.5" customHeight="1" x14ac:dyDescent="0.2">
      <c r="B35" s="126" t="s">
        <v>271</v>
      </c>
      <c r="C35" s="133" t="s">
        <v>187</v>
      </c>
      <c r="D35" s="129" t="s">
        <v>188</v>
      </c>
      <c r="E35" s="133" t="s">
        <v>189</v>
      </c>
      <c r="F35" s="133" t="s">
        <v>190</v>
      </c>
      <c r="G35" s="269" t="s">
        <v>48</v>
      </c>
      <c r="H35" s="129" t="s">
        <v>347</v>
      </c>
      <c r="I35" s="133" t="s">
        <v>15</v>
      </c>
      <c r="J35" s="134">
        <v>12300000</v>
      </c>
      <c r="K35" s="134">
        <v>89652756.599999994</v>
      </c>
      <c r="L35" s="135" t="s">
        <v>15</v>
      </c>
      <c r="M35" s="136"/>
      <c r="N35" s="136">
        <v>512500</v>
      </c>
      <c r="O35" s="136">
        <f>N35*E96</f>
        <v>3814322.25</v>
      </c>
      <c r="P35" s="136"/>
      <c r="Q35" s="137"/>
      <c r="R35" s="136">
        <v>4612500</v>
      </c>
      <c r="S35" s="136">
        <f t="shared" si="0"/>
        <v>34328900.25</v>
      </c>
      <c r="T35" s="138"/>
      <c r="U35" s="133" t="s">
        <v>63</v>
      </c>
      <c r="V35" s="133" t="s">
        <v>19</v>
      </c>
      <c r="W35" s="345" t="s">
        <v>17</v>
      </c>
      <c r="AD35" s="15"/>
    </row>
    <row r="36" spans="2:30" s="97" customFormat="1" ht="49.5" customHeight="1" x14ac:dyDescent="0.2">
      <c r="B36" s="126" t="s">
        <v>272</v>
      </c>
      <c r="C36" s="133" t="s">
        <v>191</v>
      </c>
      <c r="D36" s="129" t="s">
        <v>192</v>
      </c>
      <c r="E36" s="133" t="s">
        <v>193</v>
      </c>
      <c r="F36" s="133" t="s">
        <v>194</v>
      </c>
      <c r="G36" s="269" t="s">
        <v>43</v>
      </c>
      <c r="H36" s="129" t="s">
        <v>195</v>
      </c>
      <c r="I36" s="133" t="s">
        <v>15</v>
      </c>
      <c r="J36" s="134">
        <v>12000000</v>
      </c>
      <c r="K36" s="134">
        <v>87000696</v>
      </c>
      <c r="L36" s="135" t="s">
        <v>15</v>
      </c>
      <c r="M36" s="136"/>
      <c r="N36" s="136">
        <v>361192.62</v>
      </c>
      <c r="O36" s="136">
        <f>N36*E96</f>
        <v>2688204.9697596002</v>
      </c>
      <c r="P36" s="284"/>
      <c r="Q36" s="137"/>
      <c r="R36" s="136">
        <v>3973118.82</v>
      </c>
      <c r="S36" s="136">
        <f t="shared" si="0"/>
        <v>29570254.667355601</v>
      </c>
      <c r="T36" s="138"/>
      <c r="U36" s="133" t="s">
        <v>63</v>
      </c>
      <c r="V36" s="133" t="s">
        <v>16</v>
      </c>
      <c r="W36" s="345" t="s">
        <v>29</v>
      </c>
      <c r="AD36" s="98"/>
    </row>
    <row r="37" spans="2:30" s="60" customFormat="1" ht="49.5" customHeight="1" x14ac:dyDescent="0.2">
      <c r="B37" s="126" t="s">
        <v>273</v>
      </c>
      <c r="C37" s="133" t="s">
        <v>186</v>
      </c>
      <c r="D37" s="129" t="s">
        <v>196</v>
      </c>
      <c r="E37" s="133" t="s">
        <v>197</v>
      </c>
      <c r="F37" s="133" t="s">
        <v>198</v>
      </c>
      <c r="G37" s="269" t="s">
        <v>26</v>
      </c>
      <c r="H37" s="129" t="s">
        <v>27</v>
      </c>
      <c r="I37" s="133" t="s">
        <v>15</v>
      </c>
      <c r="J37" s="134">
        <v>60000000</v>
      </c>
      <c r="K37" s="134">
        <v>431325420</v>
      </c>
      <c r="L37" s="135" t="s">
        <v>15</v>
      </c>
      <c r="M37" s="136"/>
      <c r="N37" s="136"/>
      <c r="O37" s="136"/>
      <c r="P37" s="136"/>
      <c r="Q37" s="137"/>
      <c r="R37" s="136">
        <v>54452184.509999998</v>
      </c>
      <c r="S37" s="136">
        <f t="shared" si="0"/>
        <v>405264739.39043581</v>
      </c>
      <c r="T37" s="138"/>
      <c r="U37" s="133" t="s">
        <v>81</v>
      </c>
      <c r="V37" s="133" t="s">
        <v>16</v>
      </c>
      <c r="W37" s="345" t="s">
        <v>29</v>
      </c>
      <c r="AD37" s="15"/>
    </row>
    <row r="38" spans="2:30" s="60" customFormat="1" ht="49.5" customHeight="1" x14ac:dyDescent="0.2">
      <c r="B38" s="126" t="s">
        <v>274</v>
      </c>
      <c r="C38" s="133" t="s">
        <v>199</v>
      </c>
      <c r="D38" s="129" t="s">
        <v>200</v>
      </c>
      <c r="E38" s="133" t="s">
        <v>201</v>
      </c>
      <c r="F38" s="133" t="s">
        <v>202</v>
      </c>
      <c r="G38" s="269" t="s">
        <v>203</v>
      </c>
      <c r="H38" s="129" t="s">
        <v>345</v>
      </c>
      <c r="I38" s="133" t="s">
        <v>15</v>
      </c>
      <c r="J38" s="134">
        <v>14622756.85</v>
      </c>
      <c r="K38" s="134">
        <v>105648248.42</v>
      </c>
      <c r="L38" s="135" t="s">
        <v>15</v>
      </c>
      <c r="M38" s="136"/>
      <c r="N38" s="136"/>
      <c r="O38" s="136"/>
      <c r="P38" s="136"/>
      <c r="Q38" s="137"/>
      <c r="R38" s="136">
        <v>10235929.779999999</v>
      </c>
      <c r="S38" s="136">
        <f t="shared" si="0"/>
        <v>76181726.262032405</v>
      </c>
      <c r="T38" s="138"/>
      <c r="U38" s="133" t="s">
        <v>51</v>
      </c>
      <c r="V38" s="133" t="s">
        <v>19</v>
      </c>
      <c r="W38" s="345" t="s">
        <v>17</v>
      </c>
      <c r="AD38" s="15"/>
    </row>
    <row r="39" spans="2:30" s="97" customFormat="1" ht="49.5" customHeight="1" x14ac:dyDescent="0.2">
      <c r="B39" s="126" t="s">
        <v>275</v>
      </c>
      <c r="C39" s="133" t="s">
        <v>207</v>
      </c>
      <c r="D39" s="129" t="s">
        <v>208</v>
      </c>
      <c r="E39" s="133" t="s">
        <v>465</v>
      </c>
      <c r="F39" s="133" t="s">
        <v>209</v>
      </c>
      <c r="G39" s="269" t="s">
        <v>92</v>
      </c>
      <c r="H39" s="129" t="s">
        <v>210</v>
      </c>
      <c r="I39" s="133" t="s">
        <v>18</v>
      </c>
      <c r="J39" s="134">
        <v>1030000000</v>
      </c>
      <c r="K39" s="134">
        <v>1030000000</v>
      </c>
      <c r="L39" s="135" t="s">
        <v>15</v>
      </c>
      <c r="M39" s="136"/>
      <c r="N39" s="136"/>
      <c r="O39" s="136"/>
      <c r="P39" s="136"/>
      <c r="Q39" s="137"/>
      <c r="R39" s="136">
        <v>17257634.899999999</v>
      </c>
      <c r="S39" s="136">
        <f t="shared" si="0"/>
        <v>128441328.35404199</v>
      </c>
      <c r="T39" s="138"/>
      <c r="U39" s="133" t="s">
        <v>45</v>
      </c>
      <c r="V39" s="133" t="s">
        <v>16</v>
      </c>
      <c r="W39" s="345" t="s">
        <v>17</v>
      </c>
      <c r="AD39" s="98"/>
    </row>
    <row r="40" spans="2:30" s="60" customFormat="1" ht="49.5" customHeight="1" x14ac:dyDescent="0.2">
      <c r="B40" s="126" t="s">
        <v>276</v>
      </c>
      <c r="C40" s="133" t="s">
        <v>212</v>
      </c>
      <c r="D40" s="129" t="s">
        <v>213</v>
      </c>
      <c r="E40" s="133" t="s">
        <v>214</v>
      </c>
      <c r="F40" s="133" t="s">
        <v>209</v>
      </c>
      <c r="G40" s="269" t="s">
        <v>43</v>
      </c>
      <c r="H40" s="129" t="s">
        <v>64</v>
      </c>
      <c r="I40" s="133" t="s">
        <v>15</v>
      </c>
      <c r="J40" s="134">
        <v>60630000</v>
      </c>
      <c r="K40" s="134">
        <v>448452583.98000002</v>
      </c>
      <c r="L40" s="135" t="s">
        <v>15</v>
      </c>
      <c r="M40" s="136"/>
      <c r="N40" s="136"/>
      <c r="O40" s="136"/>
      <c r="P40" s="136"/>
      <c r="Q40" s="137"/>
      <c r="R40" s="136">
        <v>34438929.479999997</v>
      </c>
      <c r="S40" s="136">
        <f t="shared" si="0"/>
        <v>256314487.76925838</v>
      </c>
      <c r="T40" s="138"/>
      <c r="U40" s="133" t="s">
        <v>38</v>
      </c>
      <c r="V40" s="133" t="s">
        <v>16</v>
      </c>
      <c r="W40" s="345" t="s">
        <v>29</v>
      </c>
      <c r="AD40" s="15"/>
    </row>
    <row r="41" spans="2:30" s="60" customFormat="1" ht="49.5" customHeight="1" x14ac:dyDescent="0.2">
      <c r="B41" s="126" t="s">
        <v>277</v>
      </c>
      <c r="C41" s="133" t="s">
        <v>217</v>
      </c>
      <c r="D41" s="129" t="s">
        <v>218</v>
      </c>
      <c r="E41" s="133" t="s">
        <v>219</v>
      </c>
      <c r="F41" s="133" t="s">
        <v>220</v>
      </c>
      <c r="G41" s="269" t="s">
        <v>221</v>
      </c>
      <c r="H41" s="129" t="s">
        <v>70</v>
      </c>
      <c r="I41" s="133" t="s">
        <v>15</v>
      </c>
      <c r="J41" s="134">
        <v>130000000</v>
      </c>
      <c r="K41" s="134">
        <v>1010972430</v>
      </c>
      <c r="L41" s="135" t="s">
        <v>15</v>
      </c>
      <c r="M41" s="136"/>
      <c r="N41" s="136">
        <v>5688623.9500000002</v>
      </c>
      <c r="O41" s="136">
        <f>N41*E96</f>
        <v>42338038.837791003</v>
      </c>
      <c r="P41" s="136"/>
      <c r="Q41" s="137"/>
      <c r="R41" s="136">
        <v>73952111.390000001</v>
      </c>
      <c r="S41" s="136">
        <f t="shared" si="0"/>
        <v>550394505.18898618</v>
      </c>
      <c r="T41" s="138"/>
      <c r="U41" s="133" t="s">
        <v>38</v>
      </c>
      <c r="V41" s="133" t="s">
        <v>16</v>
      </c>
      <c r="W41" s="345" t="s">
        <v>29</v>
      </c>
      <c r="AD41" s="15"/>
    </row>
    <row r="42" spans="2:30" s="97" customFormat="1" ht="49.5" customHeight="1" x14ac:dyDescent="0.2">
      <c r="B42" s="126" t="s">
        <v>278</v>
      </c>
      <c r="C42" s="133" t="s">
        <v>215</v>
      </c>
      <c r="D42" s="129" t="s">
        <v>223</v>
      </c>
      <c r="E42" s="133" t="s">
        <v>224</v>
      </c>
      <c r="F42" s="133" t="s">
        <v>225</v>
      </c>
      <c r="G42" s="269" t="s">
        <v>113</v>
      </c>
      <c r="H42" s="129" t="s">
        <v>114</v>
      </c>
      <c r="I42" s="133" t="s">
        <v>15</v>
      </c>
      <c r="J42" s="134">
        <v>50000000</v>
      </c>
      <c r="K42" s="134">
        <v>374269100</v>
      </c>
      <c r="L42" s="135" t="s">
        <v>15</v>
      </c>
      <c r="M42" s="136"/>
      <c r="N42" s="136"/>
      <c r="O42" s="136"/>
      <c r="P42" s="136"/>
      <c r="Q42" s="137"/>
      <c r="R42" s="136">
        <v>46987561.060000002</v>
      </c>
      <c r="S42" s="136">
        <f t="shared" si="0"/>
        <v>349708682.19393486</v>
      </c>
      <c r="T42" s="138"/>
      <c r="U42" s="133" t="s">
        <v>103</v>
      </c>
      <c r="V42" s="133" t="s">
        <v>16</v>
      </c>
      <c r="W42" s="345" t="s">
        <v>29</v>
      </c>
      <c r="AD42" s="98"/>
    </row>
    <row r="43" spans="2:30" s="97" customFormat="1" ht="49.5" customHeight="1" x14ac:dyDescent="0.2">
      <c r="B43" s="126" t="s">
        <v>279</v>
      </c>
      <c r="C43" s="133" t="s">
        <v>222</v>
      </c>
      <c r="D43" s="129" t="s">
        <v>226</v>
      </c>
      <c r="E43" s="133" t="s">
        <v>227</v>
      </c>
      <c r="F43" s="133" t="s">
        <v>225</v>
      </c>
      <c r="G43" s="269" t="s">
        <v>43</v>
      </c>
      <c r="H43" s="129" t="s">
        <v>62</v>
      </c>
      <c r="I43" s="133" t="s">
        <v>15</v>
      </c>
      <c r="J43" s="134">
        <v>47000000</v>
      </c>
      <c r="K43" s="134">
        <v>351812954</v>
      </c>
      <c r="L43" s="135" t="s">
        <v>15</v>
      </c>
      <c r="M43" s="136"/>
      <c r="N43" s="136">
        <v>2803810.45</v>
      </c>
      <c r="O43" s="136">
        <f>N43*E96</f>
        <v>20867583.578961004</v>
      </c>
      <c r="P43" s="136"/>
      <c r="Q43" s="137"/>
      <c r="R43" s="136">
        <v>19626673.140000001</v>
      </c>
      <c r="S43" s="136">
        <f t="shared" si="0"/>
        <v>146073084.97830123</v>
      </c>
      <c r="T43" s="138"/>
      <c r="U43" s="133" t="s">
        <v>63</v>
      </c>
      <c r="V43" s="133" t="s">
        <v>16</v>
      </c>
      <c r="W43" s="345" t="s">
        <v>29</v>
      </c>
      <c r="AD43" s="98"/>
    </row>
    <row r="44" spans="2:30" s="97" customFormat="1" ht="49.5" customHeight="1" x14ac:dyDescent="0.2">
      <c r="B44" s="126" t="s">
        <v>280</v>
      </c>
      <c r="C44" s="133" t="s">
        <v>216</v>
      </c>
      <c r="D44" s="129" t="s">
        <v>228</v>
      </c>
      <c r="E44" s="133" t="s">
        <v>229</v>
      </c>
      <c r="F44" s="133" t="s">
        <v>225</v>
      </c>
      <c r="G44" s="269" t="s">
        <v>26</v>
      </c>
      <c r="H44" s="129" t="s">
        <v>64</v>
      </c>
      <c r="I44" s="133" t="s">
        <v>15</v>
      </c>
      <c r="J44" s="134">
        <v>60000000</v>
      </c>
      <c r="K44" s="134">
        <v>449122920</v>
      </c>
      <c r="L44" s="135" t="s">
        <v>15</v>
      </c>
      <c r="M44" s="136">
        <v>3176890.5</v>
      </c>
      <c r="N44" s="136"/>
      <c r="O44" s="136"/>
      <c r="P44" s="136"/>
      <c r="Q44" s="137"/>
      <c r="R44" s="136">
        <v>39197854.5</v>
      </c>
      <c r="S44" s="136">
        <f t="shared" si="0"/>
        <v>291733167.94461</v>
      </c>
      <c r="T44" s="138"/>
      <c r="U44" s="133" t="s">
        <v>81</v>
      </c>
      <c r="V44" s="133" t="s">
        <v>16</v>
      </c>
      <c r="W44" s="345" t="s">
        <v>29</v>
      </c>
      <c r="AD44" s="98"/>
    </row>
    <row r="45" spans="2:30" s="97" customFormat="1" ht="46.5" customHeight="1" x14ac:dyDescent="0.2">
      <c r="B45" s="401" t="s">
        <v>281</v>
      </c>
      <c r="C45" s="378" t="s">
        <v>230</v>
      </c>
      <c r="D45" s="376" t="s">
        <v>377</v>
      </c>
      <c r="E45" s="378"/>
      <c r="F45" s="378" t="s">
        <v>378</v>
      </c>
      <c r="G45" s="375" t="s">
        <v>113</v>
      </c>
      <c r="H45" s="376" t="s">
        <v>379</v>
      </c>
      <c r="I45" s="378" t="s">
        <v>15</v>
      </c>
      <c r="J45" s="380">
        <v>50000000</v>
      </c>
      <c r="K45" s="380">
        <v>378883850</v>
      </c>
      <c r="L45" s="279" t="s">
        <v>15</v>
      </c>
      <c r="M45" s="280"/>
      <c r="N45" s="280">
        <v>633760</v>
      </c>
      <c r="O45" s="280">
        <f>N45*E96</f>
        <v>4716809.5008000005</v>
      </c>
      <c r="P45" s="280"/>
      <c r="Q45" s="137"/>
      <c r="R45" s="280">
        <v>26566240</v>
      </c>
      <c r="S45" s="280">
        <f t="shared" si="0"/>
        <v>197721366.49920002</v>
      </c>
      <c r="T45" s="281"/>
      <c r="U45" s="378" t="s">
        <v>380</v>
      </c>
      <c r="V45" s="378" t="s">
        <v>16</v>
      </c>
      <c r="W45" s="374" t="s">
        <v>29</v>
      </c>
      <c r="X45" s="315"/>
      <c r="AD45" s="98"/>
    </row>
    <row r="46" spans="2:30" s="97" customFormat="1" ht="45.75" customHeight="1" x14ac:dyDescent="0.2">
      <c r="B46" s="402"/>
      <c r="C46" s="379"/>
      <c r="D46" s="377"/>
      <c r="E46" s="379"/>
      <c r="F46" s="379"/>
      <c r="G46" s="375"/>
      <c r="H46" s="377"/>
      <c r="I46" s="379"/>
      <c r="J46" s="381"/>
      <c r="K46" s="381"/>
      <c r="L46" s="282" t="s">
        <v>37</v>
      </c>
      <c r="M46" s="241"/>
      <c r="N46" s="241">
        <v>537301.51</v>
      </c>
      <c r="O46" s="241">
        <f>N46*E95</f>
        <v>3573007.2216656101</v>
      </c>
      <c r="P46" s="241"/>
      <c r="Q46" s="137"/>
      <c r="R46" s="241">
        <v>22522849.039999999</v>
      </c>
      <c r="S46" s="241">
        <f>R46*$E$95</f>
        <v>149774941.58243543</v>
      </c>
      <c r="T46" s="283"/>
      <c r="U46" s="379"/>
      <c r="V46" s="379"/>
      <c r="W46" s="374"/>
      <c r="AD46" s="98"/>
    </row>
    <row r="47" spans="2:30" s="97" customFormat="1" ht="49.5" customHeight="1" x14ac:dyDescent="0.2">
      <c r="B47" s="126" t="s">
        <v>282</v>
      </c>
      <c r="C47" s="133" t="s">
        <v>233</v>
      </c>
      <c r="D47" s="129" t="s">
        <v>234</v>
      </c>
      <c r="E47" s="133" t="s">
        <v>235</v>
      </c>
      <c r="F47" s="133" t="s">
        <v>236</v>
      </c>
      <c r="G47" s="269" t="s">
        <v>43</v>
      </c>
      <c r="H47" s="129" t="s">
        <v>178</v>
      </c>
      <c r="I47" s="133" t="s">
        <v>15</v>
      </c>
      <c r="J47" s="134">
        <v>18800000</v>
      </c>
      <c r="K47" s="134">
        <v>142186374</v>
      </c>
      <c r="L47" s="135" t="s">
        <v>15</v>
      </c>
      <c r="M47" s="136"/>
      <c r="N47" s="235"/>
      <c r="O47" s="136"/>
      <c r="P47" s="136"/>
      <c r="Q47" s="137"/>
      <c r="R47" s="136">
        <v>12763960.279999999</v>
      </c>
      <c r="S47" s="136">
        <f t="shared" ref="S47:S59" si="1">R47*$E$96</f>
        <v>94996795.500722393</v>
      </c>
      <c r="T47" s="138"/>
      <c r="U47" s="133" t="s">
        <v>246</v>
      </c>
      <c r="V47" s="133" t="s">
        <v>16</v>
      </c>
      <c r="W47" s="345" t="s">
        <v>29</v>
      </c>
      <c r="AD47" s="98"/>
    </row>
    <row r="48" spans="2:30" s="319" customFormat="1" ht="49.5" customHeight="1" x14ac:dyDescent="0.2">
      <c r="B48" s="126" t="s">
        <v>283</v>
      </c>
      <c r="C48" s="119" t="s">
        <v>238</v>
      </c>
      <c r="D48" s="113" t="s">
        <v>239</v>
      </c>
      <c r="E48" s="118" t="s">
        <v>240</v>
      </c>
      <c r="F48" s="119" t="s">
        <v>241</v>
      </c>
      <c r="G48" s="346" t="s">
        <v>14</v>
      </c>
      <c r="H48" s="113" t="s">
        <v>232</v>
      </c>
      <c r="I48" s="130" t="s">
        <v>18</v>
      </c>
      <c r="J48" s="115">
        <v>816216000</v>
      </c>
      <c r="K48" s="115">
        <v>816216000</v>
      </c>
      <c r="L48" s="123" t="s">
        <v>15</v>
      </c>
      <c r="M48" s="316"/>
      <c r="N48" s="317"/>
      <c r="O48" s="317"/>
      <c r="P48" s="317"/>
      <c r="Q48" s="231"/>
      <c r="R48" s="112">
        <v>38510628.5</v>
      </c>
      <c r="S48" s="316">
        <f t="shared" si="1"/>
        <v>286618433.46153003</v>
      </c>
      <c r="T48" s="318"/>
      <c r="U48" s="247" t="s">
        <v>121</v>
      </c>
      <c r="V48" s="132" t="s">
        <v>19</v>
      </c>
      <c r="W48" s="266" t="s">
        <v>17</v>
      </c>
      <c r="AD48" s="15"/>
    </row>
    <row r="49" spans="1:30" s="60" customFormat="1" ht="49.5" customHeight="1" x14ac:dyDescent="0.2">
      <c r="B49" s="126" t="s">
        <v>284</v>
      </c>
      <c r="C49" s="133" t="s">
        <v>243</v>
      </c>
      <c r="D49" s="129" t="s">
        <v>242</v>
      </c>
      <c r="E49" s="133" t="s">
        <v>244</v>
      </c>
      <c r="F49" s="133" t="s">
        <v>245</v>
      </c>
      <c r="G49" s="269" t="s">
        <v>43</v>
      </c>
      <c r="H49" s="129" t="s">
        <v>179</v>
      </c>
      <c r="I49" s="133" t="s">
        <v>15</v>
      </c>
      <c r="J49" s="134">
        <v>40000000</v>
      </c>
      <c r="K49" s="134">
        <v>304481880</v>
      </c>
      <c r="L49" s="135" t="s">
        <v>15</v>
      </c>
      <c r="M49" s="136"/>
      <c r="N49" s="136">
        <v>957533.27</v>
      </c>
      <c r="O49" s="136">
        <f>N49*E96</f>
        <v>7126517.9646366006</v>
      </c>
      <c r="P49" s="136"/>
      <c r="Q49" s="137"/>
      <c r="R49" s="136">
        <v>16278065.58</v>
      </c>
      <c r="S49" s="136">
        <f t="shared" si="1"/>
        <v>121150805.3243964</v>
      </c>
      <c r="T49" s="138"/>
      <c r="U49" s="133" t="s">
        <v>246</v>
      </c>
      <c r="V49" s="133" t="s">
        <v>16</v>
      </c>
      <c r="W49" s="345" t="s">
        <v>29</v>
      </c>
      <c r="AD49" s="15"/>
    </row>
    <row r="50" spans="1:30" s="60" customFormat="1" ht="100.5" customHeight="1" x14ac:dyDescent="0.2">
      <c r="A50" s="397">
        <v>669</v>
      </c>
      <c r="B50" s="126" t="s">
        <v>285</v>
      </c>
      <c r="C50" s="133" t="s">
        <v>250</v>
      </c>
      <c r="D50" s="129" t="s">
        <v>248</v>
      </c>
      <c r="E50" s="133" t="s">
        <v>249</v>
      </c>
      <c r="F50" s="133" t="s">
        <v>247</v>
      </c>
      <c r="G50" s="269" t="s">
        <v>251</v>
      </c>
      <c r="H50" s="129" t="s">
        <v>179</v>
      </c>
      <c r="I50" s="133" t="s">
        <v>18</v>
      </c>
      <c r="J50" s="134">
        <v>1000000000</v>
      </c>
      <c r="K50" s="134">
        <v>1000000000</v>
      </c>
      <c r="L50" s="135" t="s">
        <v>15</v>
      </c>
      <c r="M50" s="136"/>
      <c r="N50" s="136"/>
      <c r="O50" s="136"/>
      <c r="P50" s="137">
        <v>10039545.41</v>
      </c>
      <c r="Q50" s="137"/>
      <c r="R50" s="136">
        <v>22307996.940000001</v>
      </c>
      <c r="S50" s="136">
        <f t="shared" si="1"/>
        <v>166029051.86570522</v>
      </c>
      <c r="T50" s="138"/>
      <c r="U50" s="133" t="s">
        <v>76</v>
      </c>
      <c r="V50" s="133" t="s">
        <v>19</v>
      </c>
      <c r="W50" s="345" t="s">
        <v>17</v>
      </c>
      <c r="AD50" s="15"/>
    </row>
    <row r="51" spans="1:30" s="60" customFormat="1" ht="49.5" customHeight="1" x14ac:dyDescent="0.2">
      <c r="A51" s="398"/>
      <c r="B51" s="126" t="s">
        <v>286</v>
      </c>
      <c r="C51" s="133" t="s">
        <v>250</v>
      </c>
      <c r="D51" s="129" t="s">
        <v>254</v>
      </c>
      <c r="E51" s="133" t="s">
        <v>255</v>
      </c>
      <c r="F51" s="133" t="s">
        <v>256</v>
      </c>
      <c r="G51" s="269" t="s">
        <v>257</v>
      </c>
      <c r="H51" s="129" t="s">
        <v>179</v>
      </c>
      <c r="I51" s="133" t="s">
        <v>18</v>
      </c>
      <c r="J51" s="134">
        <v>250000000</v>
      </c>
      <c r="K51" s="134">
        <v>250000000</v>
      </c>
      <c r="L51" s="135" t="s">
        <v>15</v>
      </c>
      <c r="M51" s="136"/>
      <c r="N51" s="136"/>
      <c r="O51" s="136"/>
      <c r="P51" s="137">
        <v>2229714.48</v>
      </c>
      <c r="Q51" s="137"/>
      <c r="R51" s="136">
        <v>0</v>
      </c>
      <c r="S51" s="136">
        <f t="shared" si="1"/>
        <v>0</v>
      </c>
      <c r="T51" s="138"/>
      <c r="U51" s="133" t="s">
        <v>45</v>
      </c>
      <c r="V51" s="133" t="s">
        <v>19</v>
      </c>
      <c r="W51" s="345" t="s">
        <v>17</v>
      </c>
      <c r="AD51" s="15"/>
    </row>
    <row r="52" spans="1:30" s="100" customFormat="1" ht="49.5" customHeight="1" x14ac:dyDescent="0.2">
      <c r="A52" s="398"/>
      <c r="B52" s="126" t="s">
        <v>287</v>
      </c>
      <c r="C52" s="119" t="s">
        <v>250</v>
      </c>
      <c r="D52" s="113" t="s">
        <v>321</v>
      </c>
      <c r="E52" s="118" t="s">
        <v>322</v>
      </c>
      <c r="F52" s="119" t="s">
        <v>323</v>
      </c>
      <c r="G52" s="268" t="s">
        <v>49</v>
      </c>
      <c r="H52" s="113" t="s">
        <v>324</v>
      </c>
      <c r="I52" s="245" t="s">
        <v>18</v>
      </c>
      <c r="J52" s="246">
        <v>38000000</v>
      </c>
      <c r="K52" s="246">
        <v>38000000</v>
      </c>
      <c r="L52" s="247" t="s">
        <v>15</v>
      </c>
      <c r="M52" s="110"/>
      <c r="N52" s="110"/>
      <c r="O52" s="110"/>
      <c r="P52" s="110"/>
      <c r="Q52" s="111"/>
      <c r="R52" s="112">
        <v>4998365.6399999997</v>
      </c>
      <c r="S52" s="110">
        <f t="shared" si="1"/>
        <v>37200736.144951202</v>
      </c>
      <c r="T52" s="131"/>
      <c r="U52" s="221" t="s">
        <v>121</v>
      </c>
      <c r="V52" s="132" t="s">
        <v>16</v>
      </c>
      <c r="W52" s="266" t="s">
        <v>17</v>
      </c>
      <c r="X52" s="320"/>
      <c r="Y52" s="320"/>
      <c r="Z52" s="320"/>
      <c r="AD52" s="15"/>
    </row>
    <row r="53" spans="1:30" s="321" customFormat="1" ht="49.5" customHeight="1" x14ac:dyDescent="0.25">
      <c r="B53" s="126" t="s">
        <v>400</v>
      </c>
      <c r="C53" s="127" t="s">
        <v>330</v>
      </c>
      <c r="D53" s="128" t="s">
        <v>331</v>
      </c>
      <c r="E53" s="118" t="s">
        <v>332</v>
      </c>
      <c r="F53" s="127" t="s">
        <v>333</v>
      </c>
      <c r="G53" s="268" t="s">
        <v>92</v>
      </c>
      <c r="H53" s="113" t="s">
        <v>339</v>
      </c>
      <c r="I53" s="130" t="s">
        <v>15</v>
      </c>
      <c r="J53" s="115">
        <v>39653240.340000004</v>
      </c>
      <c r="K53" s="115">
        <v>300318930.9829939</v>
      </c>
      <c r="L53" s="114" t="s">
        <v>15</v>
      </c>
      <c r="M53" s="110"/>
      <c r="N53" s="110">
        <v>660887.34</v>
      </c>
      <c r="O53" s="110">
        <f>N53*$E$96</f>
        <v>4918706.8989372002</v>
      </c>
      <c r="P53" s="110"/>
      <c r="Q53" s="111"/>
      <c r="R53" s="112">
        <v>35687916.299999997</v>
      </c>
      <c r="S53" s="110">
        <f t="shared" si="1"/>
        <v>265610172.09605399</v>
      </c>
      <c r="T53" s="131"/>
      <c r="U53" s="114" t="s">
        <v>121</v>
      </c>
      <c r="V53" s="132" t="s">
        <v>16</v>
      </c>
      <c r="W53" s="266" t="s">
        <v>17</v>
      </c>
      <c r="AD53" s="96"/>
    </row>
    <row r="54" spans="1:30" s="321" customFormat="1" ht="61.5" customHeight="1" x14ac:dyDescent="0.25">
      <c r="B54" s="126" t="s">
        <v>398</v>
      </c>
      <c r="C54" s="127" t="s">
        <v>334</v>
      </c>
      <c r="D54" s="128" t="s">
        <v>335</v>
      </c>
      <c r="E54" s="118" t="s">
        <v>336</v>
      </c>
      <c r="F54" s="127" t="s">
        <v>337</v>
      </c>
      <c r="G54" s="268" t="s">
        <v>92</v>
      </c>
      <c r="H54" s="113" t="s">
        <v>375</v>
      </c>
      <c r="I54" s="130" t="s">
        <v>15</v>
      </c>
      <c r="J54" s="115">
        <v>12667000</v>
      </c>
      <c r="K54" s="115">
        <v>95450658.459999993</v>
      </c>
      <c r="L54" s="114" t="s">
        <v>15</v>
      </c>
      <c r="M54" s="322"/>
      <c r="N54" s="110"/>
      <c r="O54" s="110"/>
      <c r="P54" s="110"/>
      <c r="Q54" s="111"/>
      <c r="R54" s="112">
        <v>12667000</v>
      </c>
      <c r="S54" s="110">
        <f t="shared" si="1"/>
        <v>94275160.859999999</v>
      </c>
      <c r="T54" s="131"/>
      <c r="U54" s="114" t="s">
        <v>45</v>
      </c>
      <c r="V54" s="132" t="s">
        <v>16</v>
      </c>
      <c r="W54" s="266" t="s">
        <v>17</v>
      </c>
      <c r="AD54" s="96"/>
    </row>
    <row r="55" spans="1:30" s="100" customFormat="1" ht="49.5" customHeight="1" x14ac:dyDescent="0.25">
      <c r="B55" s="126" t="s">
        <v>288</v>
      </c>
      <c r="C55" s="127" t="s">
        <v>340</v>
      </c>
      <c r="D55" s="128" t="s">
        <v>341</v>
      </c>
      <c r="E55" s="131" t="s">
        <v>342</v>
      </c>
      <c r="F55" s="127" t="s">
        <v>343</v>
      </c>
      <c r="G55" s="268" t="s">
        <v>14</v>
      </c>
      <c r="H55" s="129" t="s">
        <v>344</v>
      </c>
      <c r="I55" s="130" t="s">
        <v>15</v>
      </c>
      <c r="J55" s="115">
        <v>2035468.17</v>
      </c>
      <c r="K55" s="115">
        <v>15442062.99</v>
      </c>
      <c r="L55" s="114" t="s">
        <v>15</v>
      </c>
      <c r="M55" s="110"/>
      <c r="N55" s="110"/>
      <c r="O55" s="136"/>
      <c r="P55" s="110"/>
      <c r="Q55" s="111"/>
      <c r="R55" s="112">
        <v>1549639.15</v>
      </c>
      <c r="S55" s="110">
        <f t="shared" si="1"/>
        <v>11533313.345007</v>
      </c>
      <c r="T55" s="131"/>
      <c r="U55" s="114" t="s">
        <v>138</v>
      </c>
      <c r="V55" s="132" t="s">
        <v>19</v>
      </c>
      <c r="W55" s="266" t="s">
        <v>17</v>
      </c>
      <c r="AD55" s="62"/>
    </row>
    <row r="56" spans="1:30" s="60" customFormat="1" ht="68.25" customHeight="1" x14ac:dyDescent="0.25">
      <c r="B56" s="126" t="s">
        <v>289</v>
      </c>
      <c r="C56" s="127" t="s">
        <v>338</v>
      </c>
      <c r="D56" s="128" t="s">
        <v>351</v>
      </c>
      <c r="E56" s="118" t="s">
        <v>346</v>
      </c>
      <c r="F56" s="127" t="s">
        <v>350</v>
      </c>
      <c r="G56" s="268" t="s">
        <v>113</v>
      </c>
      <c r="H56" s="129" t="s">
        <v>179</v>
      </c>
      <c r="I56" s="130" t="s">
        <v>15</v>
      </c>
      <c r="J56" s="115">
        <v>79000000</v>
      </c>
      <c r="K56" s="115">
        <v>598541051</v>
      </c>
      <c r="L56" s="114" t="s">
        <v>15</v>
      </c>
      <c r="M56" s="110">
        <v>1000000</v>
      </c>
      <c r="N56" s="110">
        <v>2367717.0499999998</v>
      </c>
      <c r="O56" s="110">
        <f>N56*E96</f>
        <v>17621923.561988998</v>
      </c>
      <c r="P56" s="110"/>
      <c r="Q56" s="111"/>
      <c r="R56" s="112">
        <v>28189333.140000001</v>
      </c>
      <c r="S56" s="110">
        <f t="shared" si="1"/>
        <v>209801367.04110122</v>
      </c>
      <c r="T56" s="131"/>
      <c r="U56" s="114" t="s">
        <v>138</v>
      </c>
      <c r="V56" s="132" t="s">
        <v>16</v>
      </c>
      <c r="W56" s="266" t="s">
        <v>29</v>
      </c>
      <c r="AD56" s="62"/>
    </row>
    <row r="57" spans="1:30" s="60" customFormat="1" ht="75" customHeight="1" x14ac:dyDescent="0.2">
      <c r="B57" s="126" t="s">
        <v>290</v>
      </c>
      <c r="C57" s="127" t="s">
        <v>338</v>
      </c>
      <c r="D57" s="128" t="s">
        <v>376</v>
      </c>
      <c r="E57" s="118" t="s">
        <v>348</v>
      </c>
      <c r="F57" s="127" t="s">
        <v>350</v>
      </c>
      <c r="G57" s="268" t="s">
        <v>113</v>
      </c>
      <c r="H57" s="129" t="s">
        <v>98</v>
      </c>
      <c r="I57" s="130" t="s">
        <v>15</v>
      </c>
      <c r="J57" s="115">
        <v>41500000</v>
      </c>
      <c r="K57" s="115">
        <v>314423463.5</v>
      </c>
      <c r="L57" s="114" t="s">
        <v>15</v>
      </c>
      <c r="M57" s="110">
        <v>799016</v>
      </c>
      <c r="N57" s="110"/>
      <c r="O57" s="110"/>
      <c r="P57" s="110"/>
      <c r="Q57" s="111"/>
      <c r="R57" s="112">
        <v>34111641.719999999</v>
      </c>
      <c r="S57" s="110">
        <f t="shared" si="1"/>
        <v>253878622.4324376</v>
      </c>
      <c r="T57" s="131"/>
      <c r="U57" s="114" t="s">
        <v>352</v>
      </c>
      <c r="V57" s="132" t="s">
        <v>16</v>
      </c>
      <c r="W57" s="266" t="s">
        <v>29</v>
      </c>
      <c r="AD57" s="15"/>
    </row>
    <row r="58" spans="1:30" s="24" customFormat="1" ht="65.25" customHeight="1" x14ac:dyDescent="0.2">
      <c r="B58" s="126" t="s">
        <v>417</v>
      </c>
      <c r="C58" s="127" t="s">
        <v>338</v>
      </c>
      <c r="D58" s="128" t="s">
        <v>353</v>
      </c>
      <c r="E58" s="118" t="s">
        <v>349</v>
      </c>
      <c r="F58" s="127" t="s">
        <v>350</v>
      </c>
      <c r="G58" s="268" t="s">
        <v>113</v>
      </c>
      <c r="H58" s="129" t="s">
        <v>232</v>
      </c>
      <c r="I58" s="130" t="s">
        <v>15</v>
      </c>
      <c r="J58" s="115">
        <v>43000000</v>
      </c>
      <c r="K58" s="115">
        <v>325788167</v>
      </c>
      <c r="L58" s="114" t="s">
        <v>15</v>
      </c>
      <c r="M58" s="110">
        <v>2774046.19</v>
      </c>
      <c r="N58" s="110"/>
      <c r="O58" s="110"/>
      <c r="P58" s="110"/>
      <c r="Q58" s="111"/>
      <c r="R58" s="112">
        <v>24784380.960000001</v>
      </c>
      <c r="S58" s="110">
        <f t="shared" si="1"/>
        <v>184459738.04527682</v>
      </c>
      <c r="T58" s="131"/>
      <c r="U58" s="114" t="s">
        <v>97</v>
      </c>
      <c r="V58" s="132" t="s">
        <v>16</v>
      </c>
      <c r="W58" s="266" t="s">
        <v>29</v>
      </c>
      <c r="AD58" s="98"/>
    </row>
    <row r="59" spans="1:30" s="41" customFormat="1" ht="49.5" customHeight="1" x14ac:dyDescent="0.2">
      <c r="B59" s="126" t="s">
        <v>291</v>
      </c>
      <c r="C59" s="121" t="s">
        <v>359</v>
      </c>
      <c r="D59" s="122" t="s">
        <v>360</v>
      </c>
      <c r="E59" s="123" t="s">
        <v>361</v>
      </c>
      <c r="F59" s="121" t="s">
        <v>362</v>
      </c>
      <c r="G59" s="347" t="s">
        <v>14</v>
      </c>
      <c r="H59" s="128" t="s">
        <v>325</v>
      </c>
      <c r="I59" s="124" t="s">
        <v>15</v>
      </c>
      <c r="J59" s="125">
        <v>17688000</v>
      </c>
      <c r="K59" s="125">
        <v>134752614.21599999</v>
      </c>
      <c r="L59" s="124" t="s">
        <v>15</v>
      </c>
      <c r="M59" s="219"/>
      <c r="N59" s="165"/>
      <c r="O59" s="277"/>
      <c r="P59" s="166"/>
      <c r="Q59" s="111">
        <v>16639905</v>
      </c>
      <c r="R59" s="125">
        <v>1048095</v>
      </c>
      <c r="S59" s="110">
        <f t="shared" si="1"/>
        <v>7800530.8851000005</v>
      </c>
      <c r="T59" s="166"/>
      <c r="U59" s="278" t="s">
        <v>47</v>
      </c>
      <c r="V59" s="132" t="s">
        <v>16</v>
      </c>
      <c r="W59" s="266" t="s">
        <v>17</v>
      </c>
      <c r="AD59" s="61"/>
    </row>
    <row r="60" spans="1:30" s="41" customFormat="1" ht="49.5" customHeight="1" x14ac:dyDescent="0.2">
      <c r="B60" s="126" t="s">
        <v>292</v>
      </c>
      <c r="C60" s="121" t="s">
        <v>359</v>
      </c>
      <c r="D60" s="122" t="s">
        <v>360</v>
      </c>
      <c r="E60" s="123" t="s">
        <v>363</v>
      </c>
      <c r="F60" s="121" t="s">
        <v>362</v>
      </c>
      <c r="G60" s="347" t="s">
        <v>14</v>
      </c>
      <c r="H60" s="128" t="s">
        <v>325</v>
      </c>
      <c r="I60" s="124" t="s">
        <v>37</v>
      </c>
      <c r="J60" s="125">
        <v>5120000</v>
      </c>
      <c r="K60" s="125">
        <v>35267389.440000005</v>
      </c>
      <c r="L60" s="124" t="s">
        <v>37</v>
      </c>
      <c r="M60" s="219"/>
      <c r="N60" s="165"/>
      <c r="O60" s="277"/>
      <c r="P60" s="166"/>
      <c r="Q60" s="111"/>
      <c r="R60" s="125">
        <v>5120000</v>
      </c>
      <c r="S60" s="110">
        <f>R60*$E$95</f>
        <v>34047544.32</v>
      </c>
      <c r="T60" s="166"/>
      <c r="U60" s="278" t="s">
        <v>47</v>
      </c>
      <c r="V60" s="132" t="s">
        <v>16</v>
      </c>
      <c r="W60" s="266" t="s">
        <v>17</v>
      </c>
      <c r="AD60" s="61"/>
    </row>
    <row r="61" spans="1:30" s="41" customFormat="1" ht="49.5" customHeight="1" x14ac:dyDescent="0.25">
      <c r="B61" s="126" t="s">
        <v>418</v>
      </c>
      <c r="C61" s="121" t="s">
        <v>359</v>
      </c>
      <c r="D61" s="122" t="s">
        <v>360</v>
      </c>
      <c r="E61" s="123" t="s">
        <v>364</v>
      </c>
      <c r="F61" s="121" t="s">
        <v>362</v>
      </c>
      <c r="G61" s="347" t="s">
        <v>92</v>
      </c>
      <c r="H61" s="128" t="s">
        <v>325</v>
      </c>
      <c r="I61" s="124" t="s">
        <v>15</v>
      </c>
      <c r="J61" s="125">
        <v>4422000</v>
      </c>
      <c r="K61" s="125">
        <v>33688153.553999998</v>
      </c>
      <c r="L61" s="124" t="s">
        <v>15</v>
      </c>
      <c r="M61" s="219"/>
      <c r="N61" s="165"/>
      <c r="O61" s="277"/>
      <c r="P61" s="166"/>
      <c r="Q61" s="111">
        <v>4159976</v>
      </c>
      <c r="R61" s="125">
        <v>262024</v>
      </c>
      <c r="S61" s="110">
        <f>R61*$E$96</f>
        <v>1950134.58192</v>
      </c>
      <c r="T61" s="166"/>
      <c r="U61" s="169" t="s">
        <v>47</v>
      </c>
      <c r="V61" s="132" t="s">
        <v>16</v>
      </c>
      <c r="W61" s="266" t="s">
        <v>17</v>
      </c>
      <c r="AD61" s="62"/>
    </row>
    <row r="62" spans="1:30" s="41" customFormat="1" ht="49.5" customHeight="1" x14ac:dyDescent="0.25">
      <c r="B62" s="126" t="s">
        <v>293</v>
      </c>
      <c r="C62" s="121" t="s">
        <v>359</v>
      </c>
      <c r="D62" s="122" t="s">
        <v>360</v>
      </c>
      <c r="E62" s="123" t="s">
        <v>365</v>
      </c>
      <c r="F62" s="121" t="s">
        <v>362</v>
      </c>
      <c r="G62" s="347" t="s">
        <v>92</v>
      </c>
      <c r="H62" s="128" t="s">
        <v>325</v>
      </c>
      <c r="I62" s="124" t="s">
        <v>37</v>
      </c>
      <c r="J62" s="125">
        <v>1280000</v>
      </c>
      <c r="K62" s="125">
        <v>8816847.3600000013</v>
      </c>
      <c r="L62" s="124" t="s">
        <v>37</v>
      </c>
      <c r="M62" s="219"/>
      <c r="N62" s="165"/>
      <c r="O62" s="277"/>
      <c r="P62" s="166"/>
      <c r="Q62" s="111"/>
      <c r="R62" s="125">
        <v>1280000</v>
      </c>
      <c r="S62" s="110">
        <f>R62*$E$95</f>
        <v>8511886.0800000001</v>
      </c>
      <c r="T62" s="166"/>
      <c r="U62" s="169" t="s">
        <v>47</v>
      </c>
      <c r="V62" s="132" t="s">
        <v>16</v>
      </c>
      <c r="W62" s="266" t="s">
        <v>17</v>
      </c>
      <c r="AD62" s="62"/>
    </row>
    <row r="63" spans="1:30" s="24" customFormat="1" ht="66.75" customHeight="1" x14ac:dyDescent="0.25">
      <c r="B63" s="126" t="s">
        <v>294</v>
      </c>
      <c r="C63" s="121" t="s">
        <v>366</v>
      </c>
      <c r="D63" s="122" t="s">
        <v>367</v>
      </c>
      <c r="E63" s="123" t="s">
        <v>368</v>
      </c>
      <c r="F63" s="121" t="s">
        <v>369</v>
      </c>
      <c r="G63" s="347" t="s">
        <v>43</v>
      </c>
      <c r="H63" s="122" t="s">
        <v>374</v>
      </c>
      <c r="I63" s="124" t="s">
        <v>15</v>
      </c>
      <c r="J63" s="125">
        <v>5600000</v>
      </c>
      <c r="K63" s="125">
        <v>42761012</v>
      </c>
      <c r="L63" s="124" t="s">
        <v>15</v>
      </c>
      <c r="M63" s="136"/>
      <c r="N63" s="278"/>
      <c r="O63" s="278"/>
      <c r="P63" s="166"/>
      <c r="Q63" s="167"/>
      <c r="R63" s="168">
        <v>4473428.68</v>
      </c>
      <c r="S63" s="168">
        <f>R63*E96</f>
        <v>33293850.8251944</v>
      </c>
      <c r="T63" s="166"/>
      <c r="U63" s="169" t="s">
        <v>246</v>
      </c>
      <c r="V63" s="132" t="s">
        <v>16</v>
      </c>
      <c r="W63" s="266" t="s">
        <v>29</v>
      </c>
      <c r="AD63" s="96"/>
    </row>
    <row r="64" spans="1:30" s="100" customFormat="1" ht="49.5" customHeight="1" x14ac:dyDescent="0.25">
      <c r="B64" s="126" t="s">
        <v>295</v>
      </c>
      <c r="C64" s="119" t="s">
        <v>354</v>
      </c>
      <c r="D64" s="113" t="s">
        <v>355</v>
      </c>
      <c r="E64" s="118" t="s">
        <v>356</v>
      </c>
      <c r="F64" s="119" t="s">
        <v>357</v>
      </c>
      <c r="G64" s="346" t="s">
        <v>358</v>
      </c>
      <c r="H64" s="113" t="s">
        <v>64</v>
      </c>
      <c r="I64" s="130" t="s">
        <v>15</v>
      </c>
      <c r="J64" s="115">
        <v>100000000</v>
      </c>
      <c r="K64" s="235">
        <v>758498800</v>
      </c>
      <c r="L64" s="114" t="s">
        <v>15</v>
      </c>
      <c r="M64" s="110"/>
      <c r="N64" s="110">
        <v>9090909.0899999999</v>
      </c>
      <c r="O64" s="110">
        <f>N64*E96</f>
        <v>67659818.175052196</v>
      </c>
      <c r="P64" s="110"/>
      <c r="Q64" s="111"/>
      <c r="R64" s="112">
        <v>54545454.549999997</v>
      </c>
      <c r="S64" s="110">
        <f>R64*$E$96</f>
        <v>405958909.12473899</v>
      </c>
      <c r="T64" s="131"/>
      <c r="U64" s="114" t="s">
        <v>51</v>
      </c>
      <c r="V64" s="132" t="s">
        <v>16</v>
      </c>
      <c r="W64" s="266" t="s">
        <v>29</v>
      </c>
      <c r="AD64" s="62"/>
    </row>
    <row r="65" spans="1:30" s="41" customFormat="1" ht="49.5" customHeight="1" x14ac:dyDescent="0.25">
      <c r="B65" s="126" t="s">
        <v>296</v>
      </c>
      <c r="C65" s="121" t="s">
        <v>370</v>
      </c>
      <c r="D65" s="122" t="s">
        <v>371</v>
      </c>
      <c r="E65" s="123" t="s">
        <v>372</v>
      </c>
      <c r="F65" s="121" t="s">
        <v>373</v>
      </c>
      <c r="G65" s="347" t="s">
        <v>14</v>
      </c>
      <c r="H65" s="122" t="s">
        <v>71</v>
      </c>
      <c r="I65" s="124" t="s">
        <v>15</v>
      </c>
      <c r="J65" s="125">
        <v>95194087.930000007</v>
      </c>
      <c r="K65" s="125">
        <v>724455852.95594287</v>
      </c>
      <c r="L65" s="124" t="s">
        <v>15</v>
      </c>
      <c r="M65" s="112"/>
      <c r="N65" s="165"/>
      <c r="O65" s="136"/>
      <c r="P65" s="166"/>
      <c r="Q65" s="167"/>
      <c r="R65" s="168">
        <v>82623547.280000001</v>
      </c>
      <c r="S65" s="168">
        <f>R65*$E$96</f>
        <v>614932360.5151825</v>
      </c>
      <c r="T65" s="166"/>
      <c r="U65" s="169" t="s">
        <v>103</v>
      </c>
      <c r="V65" s="132" t="s">
        <v>16</v>
      </c>
      <c r="W65" s="266" t="s">
        <v>17</v>
      </c>
      <c r="AD65" s="62"/>
    </row>
    <row r="66" spans="1:30" s="100" customFormat="1" ht="63" customHeight="1" x14ac:dyDescent="0.25">
      <c r="B66" s="126" t="s">
        <v>297</v>
      </c>
      <c r="C66" s="119" t="s">
        <v>382</v>
      </c>
      <c r="D66" s="113" t="s">
        <v>383</v>
      </c>
      <c r="E66" s="118" t="s">
        <v>384</v>
      </c>
      <c r="F66" s="119" t="s">
        <v>385</v>
      </c>
      <c r="G66" s="346" t="s">
        <v>43</v>
      </c>
      <c r="H66" s="113" t="s">
        <v>64</v>
      </c>
      <c r="I66" s="114" t="s">
        <v>15</v>
      </c>
      <c r="J66" s="115">
        <v>250000000</v>
      </c>
      <c r="K66" s="115">
        <v>1874774500</v>
      </c>
      <c r="L66" s="114" t="s">
        <v>15</v>
      </c>
      <c r="M66" s="219">
        <v>141541.5</v>
      </c>
      <c r="N66" s="246"/>
      <c r="O66" s="246"/>
      <c r="P66" s="222"/>
      <c r="Q66" s="111"/>
      <c r="R66" s="115">
        <v>180886092.5</v>
      </c>
      <c r="S66" s="110">
        <f>R66*$E$96</f>
        <v>1346259214.31865</v>
      </c>
      <c r="T66" s="222"/>
      <c r="U66" s="223" t="s">
        <v>121</v>
      </c>
      <c r="V66" s="224" t="s">
        <v>16</v>
      </c>
      <c r="W66" s="266" t="s">
        <v>29</v>
      </c>
      <c r="X66" s="342"/>
      <c r="AD66" s="62"/>
    </row>
    <row r="67" spans="1:30" s="100" customFormat="1" ht="51.75" customHeight="1" x14ac:dyDescent="0.25">
      <c r="B67" s="126" t="s">
        <v>298</v>
      </c>
      <c r="C67" s="213" t="s">
        <v>386</v>
      </c>
      <c r="D67" s="214" t="s">
        <v>387</v>
      </c>
      <c r="E67" s="215" t="s">
        <v>388</v>
      </c>
      <c r="F67" s="213" t="s">
        <v>389</v>
      </c>
      <c r="G67" s="346" t="s">
        <v>390</v>
      </c>
      <c r="H67" s="113" t="s">
        <v>98</v>
      </c>
      <c r="I67" s="114" t="s">
        <v>18</v>
      </c>
      <c r="J67" s="217">
        <v>250000000</v>
      </c>
      <c r="K67" s="218">
        <v>250000000</v>
      </c>
      <c r="L67" s="114" t="s">
        <v>18</v>
      </c>
      <c r="M67" s="219"/>
      <c r="N67" s="136">
        <v>6250000.0099999998</v>
      </c>
      <c r="O67" s="136">
        <f>N67</f>
        <v>6250000.0099999998</v>
      </c>
      <c r="P67" s="110"/>
      <c r="Q67" s="111"/>
      <c r="R67" s="115">
        <v>164583333.34</v>
      </c>
      <c r="S67" s="110">
        <f>R67</f>
        <v>164583333.34</v>
      </c>
      <c r="T67" s="222"/>
      <c r="U67" s="223" t="s">
        <v>38</v>
      </c>
      <c r="V67" s="224" t="s">
        <v>16</v>
      </c>
      <c r="W67" s="266" t="s">
        <v>17</v>
      </c>
      <c r="AD67" s="62"/>
    </row>
    <row r="68" spans="1:30" s="100" customFormat="1" ht="50.25" customHeight="1" x14ac:dyDescent="0.25">
      <c r="B68" s="126" t="s">
        <v>401</v>
      </c>
      <c r="C68" s="213" t="s">
        <v>391</v>
      </c>
      <c r="D68" s="214" t="s">
        <v>392</v>
      </c>
      <c r="E68" s="215" t="s">
        <v>393</v>
      </c>
      <c r="F68" s="213" t="s">
        <v>394</v>
      </c>
      <c r="G68" s="346" t="s">
        <v>14</v>
      </c>
      <c r="H68" s="113" t="s">
        <v>395</v>
      </c>
      <c r="I68" s="216" t="s">
        <v>37</v>
      </c>
      <c r="J68" s="217">
        <v>4836000</v>
      </c>
      <c r="K68" s="218">
        <v>32812917.695999999</v>
      </c>
      <c r="L68" s="114" t="s">
        <v>37</v>
      </c>
      <c r="M68" s="219"/>
      <c r="N68" s="220"/>
      <c r="O68" s="221"/>
      <c r="P68" s="110"/>
      <c r="Q68" s="111"/>
      <c r="R68" s="115">
        <v>4836000</v>
      </c>
      <c r="S68" s="110">
        <f>R68*$E$95</f>
        <v>32158969.596000001</v>
      </c>
      <c r="T68" s="222"/>
      <c r="U68" s="223" t="s">
        <v>51</v>
      </c>
      <c r="V68" s="224" t="s">
        <v>16</v>
      </c>
      <c r="W68" s="266" t="s">
        <v>17</v>
      </c>
      <c r="AD68" s="62"/>
    </row>
    <row r="69" spans="1:30" s="100" customFormat="1" ht="49.5" customHeight="1" x14ac:dyDescent="0.2">
      <c r="B69" s="126" t="s">
        <v>299</v>
      </c>
      <c r="C69" s="139" t="s">
        <v>370</v>
      </c>
      <c r="D69" s="323" t="s">
        <v>412</v>
      </c>
      <c r="E69" s="118" t="s">
        <v>411</v>
      </c>
      <c r="F69" s="324" t="s">
        <v>413</v>
      </c>
      <c r="G69" s="268" t="s">
        <v>14</v>
      </c>
      <c r="H69" s="128" t="s">
        <v>414</v>
      </c>
      <c r="I69" s="245" t="s">
        <v>18</v>
      </c>
      <c r="J69" s="246">
        <v>70000000</v>
      </c>
      <c r="K69" s="246">
        <v>70000000</v>
      </c>
      <c r="L69" s="247" t="s">
        <v>15</v>
      </c>
      <c r="M69" s="112">
        <v>1741638.53</v>
      </c>
      <c r="N69" s="110"/>
      <c r="O69" s="110"/>
      <c r="P69" s="110"/>
      <c r="Q69" s="111"/>
      <c r="R69" s="112">
        <v>9282366.9499999993</v>
      </c>
      <c r="S69" s="110">
        <f>R69*$E$96</f>
        <v>69084758.614730999</v>
      </c>
      <c r="T69" s="131"/>
      <c r="U69" s="221" t="s">
        <v>415</v>
      </c>
      <c r="V69" s="132" t="s">
        <v>16</v>
      </c>
      <c r="W69" s="266" t="s">
        <v>17</v>
      </c>
      <c r="X69" s="325"/>
      <c r="Y69" s="325"/>
      <c r="Z69" s="325"/>
      <c r="AD69" s="61"/>
    </row>
    <row r="70" spans="1:30" s="100" customFormat="1" ht="70.5" customHeight="1" x14ac:dyDescent="0.25">
      <c r="B70" s="126" t="s">
        <v>402</v>
      </c>
      <c r="C70" s="139">
        <v>43013</v>
      </c>
      <c r="D70" s="140" t="s">
        <v>405</v>
      </c>
      <c r="E70" s="141" t="s">
        <v>406</v>
      </c>
      <c r="F70" s="139">
        <v>43084</v>
      </c>
      <c r="G70" s="268" t="s">
        <v>404</v>
      </c>
      <c r="H70" s="129" t="s">
        <v>179</v>
      </c>
      <c r="I70" s="120" t="s">
        <v>15</v>
      </c>
      <c r="J70" s="116">
        <v>48000000</v>
      </c>
      <c r="K70" s="116">
        <v>360655104</v>
      </c>
      <c r="L70" s="142" t="s">
        <v>15</v>
      </c>
      <c r="M70" s="143"/>
      <c r="N70" s="144"/>
      <c r="O70" s="145"/>
      <c r="P70" s="146"/>
      <c r="Q70" s="111"/>
      <c r="R70" s="143">
        <v>48000000</v>
      </c>
      <c r="S70" s="146">
        <f>R70*$E$96</f>
        <v>357243840</v>
      </c>
      <c r="T70" s="147"/>
      <c r="U70" s="117" t="s">
        <v>28</v>
      </c>
      <c r="V70" s="148" t="s">
        <v>19</v>
      </c>
      <c r="W70" s="266" t="s">
        <v>17</v>
      </c>
      <c r="AD70" s="62"/>
    </row>
    <row r="71" spans="1:30" s="100" customFormat="1" ht="70.5" customHeight="1" x14ac:dyDescent="0.25">
      <c r="B71" s="126" t="s">
        <v>300</v>
      </c>
      <c r="C71" s="326">
        <v>43070</v>
      </c>
      <c r="D71" s="327" t="s">
        <v>409</v>
      </c>
      <c r="E71" s="328" t="s">
        <v>410</v>
      </c>
      <c r="F71" s="326">
        <v>43083</v>
      </c>
      <c r="G71" s="268" t="s">
        <v>408</v>
      </c>
      <c r="H71" s="129" t="s">
        <v>407</v>
      </c>
      <c r="I71" s="120" t="s">
        <v>18</v>
      </c>
      <c r="J71" s="329">
        <v>420000000</v>
      </c>
      <c r="K71" s="329">
        <v>420000000</v>
      </c>
      <c r="L71" s="142" t="s">
        <v>18</v>
      </c>
      <c r="M71" s="143"/>
      <c r="N71" s="116">
        <v>7000000</v>
      </c>
      <c r="O71" s="116">
        <f>N71</f>
        <v>7000000</v>
      </c>
      <c r="P71" s="146"/>
      <c r="Q71" s="111"/>
      <c r="R71" s="143">
        <v>413000000</v>
      </c>
      <c r="S71" s="146">
        <f>R71</f>
        <v>413000000</v>
      </c>
      <c r="T71" s="147"/>
      <c r="U71" s="117" t="s">
        <v>138</v>
      </c>
      <c r="V71" s="148" t="s">
        <v>16</v>
      </c>
      <c r="W71" s="266" t="s">
        <v>17</v>
      </c>
      <c r="AD71" s="62"/>
    </row>
    <row r="72" spans="1:30" s="100" customFormat="1" ht="70.5" customHeight="1" x14ac:dyDescent="0.25">
      <c r="B72" s="126" t="s">
        <v>301</v>
      </c>
      <c r="C72" s="170" t="s">
        <v>436</v>
      </c>
      <c r="D72" s="171" t="s">
        <v>438</v>
      </c>
      <c r="E72" s="172" t="s">
        <v>437</v>
      </c>
      <c r="F72" s="170">
        <v>43122</v>
      </c>
      <c r="G72" s="268" t="s">
        <v>49</v>
      </c>
      <c r="H72" s="161" t="s">
        <v>50</v>
      </c>
      <c r="I72" s="173" t="s">
        <v>18</v>
      </c>
      <c r="J72" s="236">
        <v>10800000</v>
      </c>
      <c r="K72" s="236">
        <v>10800000</v>
      </c>
      <c r="L72" s="248" t="s">
        <v>18</v>
      </c>
      <c r="M72" s="249"/>
      <c r="N72" s="236">
        <v>225000</v>
      </c>
      <c r="O72" s="174">
        <f>N72*E96</f>
        <v>1674580.5</v>
      </c>
      <c r="P72" s="174"/>
      <c r="Q72" s="111"/>
      <c r="R72" s="249">
        <v>9000000</v>
      </c>
      <c r="S72" s="174">
        <f>R72</f>
        <v>9000000</v>
      </c>
      <c r="T72" s="250"/>
      <c r="U72" s="251" t="s">
        <v>153</v>
      </c>
      <c r="V72" s="252" t="s">
        <v>16</v>
      </c>
      <c r="W72" s="266" t="s">
        <v>17</v>
      </c>
      <c r="AD72" s="62"/>
    </row>
    <row r="73" spans="1:30" s="100" customFormat="1" ht="70.5" customHeight="1" x14ac:dyDescent="0.25">
      <c r="B73" s="126" t="s">
        <v>419</v>
      </c>
      <c r="C73" s="170" t="s">
        <v>427</v>
      </c>
      <c r="D73" s="171" t="s">
        <v>428</v>
      </c>
      <c r="E73" s="172" t="s">
        <v>425</v>
      </c>
      <c r="F73" s="170" t="s">
        <v>429</v>
      </c>
      <c r="G73" s="268" t="s">
        <v>430</v>
      </c>
      <c r="H73" s="161" t="s">
        <v>431</v>
      </c>
      <c r="I73" s="173" t="s">
        <v>15</v>
      </c>
      <c r="J73" s="236">
        <v>1383429.08</v>
      </c>
      <c r="K73" s="236">
        <v>10275176.01</v>
      </c>
      <c r="L73" s="237" t="s">
        <v>15</v>
      </c>
      <c r="M73" s="238"/>
      <c r="N73" s="253"/>
      <c r="O73" s="254"/>
      <c r="P73" s="240"/>
      <c r="Q73" s="111"/>
      <c r="R73" s="238">
        <v>0</v>
      </c>
      <c r="S73" s="240">
        <v>0</v>
      </c>
      <c r="T73" s="242"/>
      <c r="U73" s="243" t="s">
        <v>81</v>
      </c>
      <c r="V73" s="244" t="s">
        <v>16</v>
      </c>
      <c r="W73" s="266" t="s">
        <v>17</v>
      </c>
      <c r="AD73" s="62"/>
    </row>
    <row r="74" spans="1:30" s="100" customFormat="1" ht="70.5" customHeight="1" x14ac:dyDescent="0.25">
      <c r="B74" s="126" t="s">
        <v>302</v>
      </c>
      <c r="C74" s="170" t="s">
        <v>432</v>
      </c>
      <c r="D74" s="171" t="s">
        <v>435</v>
      </c>
      <c r="E74" s="172" t="s">
        <v>426</v>
      </c>
      <c r="F74" s="170" t="s">
        <v>433</v>
      </c>
      <c r="G74" s="268" t="s">
        <v>434</v>
      </c>
      <c r="H74" s="161" t="s">
        <v>231</v>
      </c>
      <c r="I74" s="173" t="s">
        <v>37</v>
      </c>
      <c r="J74" s="236">
        <v>43351817.600000001</v>
      </c>
      <c r="K74" s="236">
        <v>261638103.43000001</v>
      </c>
      <c r="L74" s="237" t="s">
        <v>37</v>
      </c>
      <c r="M74" s="238">
        <v>4290254.04</v>
      </c>
      <c r="N74" s="239"/>
      <c r="O74" s="136"/>
      <c r="P74" s="240">
        <v>37197586.740000002</v>
      </c>
      <c r="Q74" s="137"/>
      <c r="R74" s="238">
        <v>0</v>
      </c>
      <c r="S74" s="241">
        <f>R74*$E$95</f>
        <v>0</v>
      </c>
      <c r="T74" s="242"/>
      <c r="U74" s="243" t="s">
        <v>28</v>
      </c>
      <c r="V74" s="244" t="s">
        <v>19</v>
      </c>
      <c r="W74" s="266" t="s">
        <v>17</v>
      </c>
      <c r="AD74" s="62"/>
    </row>
    <row r="75" spans="1:30" s="100" customFormat="1" ht="72.75" customHeight="1" x14ac:dyDescent="0.25">
      <c r="B75" s="126" t="s">
        <v>303</v>
      </c>
      <c r="C75" s="170" t="s">
        <v>439</v>
      </c>
      <c r="D75" s="171" t="s">
        <v>443</v>
      </c>
      <c r="E75" s="172" t="s">
        <v>440</v>
      </c>
      <c r="F75" s="170" t="s">
        <v>441</v>
      </c>
      <c r="G75" s="268" t="s">
        <v>442</v>
      </c>
      <c r="H75" s="161" t="s">
        <v>44</v>
      </c>
      <c r="I75" s="173" t="s">
        <v>15</v>
      </c>
      <c r="J75" s="236">
        <v>202025000</v>
      </c>
      <c r="K75" s="236">
        <v>1500802511.9000001</v>
      </c>
      <c r="L75" s="237" t="s">
        <v>15</v>
      </c>
      <c r="M75" s="238"/>
      <c r="N75" s="246"/>
      <c r="O75" s="136"/>
      <c r="P75" s="240"/>
      <c r="Q75" s="111"/>
      <c r="R75" s="238">
        <v>199115840</v>
      </c>
      <c r="S75" s="240">
        <f>R75*$E$96</f>
        <v>1481935568.4672</v>
      </c>
      <c r="T75" s="242"/>
      <c r="U75" s="243" t="s">
        <v>121</v>
      </c>
      <c r="V75" s="244" t="s">
        <v>16</v>
      </c>
      <c r="W75" s="266" t="s">
        <v>17</v>
      </c>
      <c r="AD75" s="62"/>
    </row>
    <row r="76" spans="1:30" s="100" customFormat="1" ht="72.75" customHeight="1" x14ac:dyDescent="0.25">
      <c r="A76" s="348">
        <v>670</v>
      </c>
      <c r="B76" s="126" t="s">
        <v>304</v>
      </c>
      <c r="C76" s="170" t="s">
        <v>439</v>
      </c>
      <c r="D76" s="171" t="s">
        <v>444</v>
      </c>
      <c r="E76" s="172" t="s">
        <v>445</v>
      </c>
      <c r="F76" s="170" t="s">
        <v>441</v>
      </c>
      <c r="G76" s="268" t="s">
        <v>446</v>
      </c>
      <c r="H76" s="161" t="s">
        <v>64</v>
      </c>
      <c r="I76" s="173" t="s">
        <v>15</v>
      </c>
      <c r="J76" s="236">
        <v>1141000000</v>
      </c>
      <c r="K76" s="236">
        <v>8476256236</v>
      </c>
      <c r="L76" s="237" t="s">
        <v>15</v>
      </c>
      <c r="M76" s="238"/>
      <c r="N76" s="239"/>
      <c r="O76" s="136"/>
      <c r="P76" s="240"/>
      <c r="Q76" s="137"/>
      <c r="R76" s="238">
        <v>1121332058.46</v>
      </c>
      <c r="S76" s="241">
        <f>R76*$E$96</f>
        <v>8345603551.6532278</v>
      </c>
      <c r="T76" s="242"/>
      <c r="U76" s="243" t="s">
        <v>121</v>
      </c>
      <c r="V76" s="244" t="s">
        <v>16</v>
      </c>
      <c r="W76" s="266" t="s">
        <v>17</v>
      </c>
      <c r="AD76" s="62"/>
    </row>
    <row r="77" spans="1:30" s="100" customFormat="1" ht="72.75" customHeight="1" x14ac:dyDescent="0.25">
      <c r="B77" s="126" t="s">
        <v>305</v>
      </c>
      <c r="C77" s="170" t="s">
        <v>439</v>
      </c>
      <c r="D77" s="171" t="s">
        <v>448</v>
      </c>
      <c r="E77" s="172" t="s">
        <v>447</v>
      </c>
      <c r="F77" s="170" t="s">
        <v>441</v>
      </c>
      <c r="G77" s="268" t="s">
        <v>442</v>
      </c>
      <c r="H77" s="161" t="s">
        <v>71</v>
      </c>
      <c r="I77" s="173" t="s">
        <v>15</v>
      </c>
      <c r="J77" s="174">
        <v>467250000</v>
      </c>
      <c r="K77" s="174">
        <v>3471104931</v>
      </c>
      <c r="L77" s="142" t="s">
        <v>15</v>
      </c>
      <c r="M77" s="143"/>
      <c r="N77" s="116">
        <v>3363440.12</v>
      </c>
      <c r="O77" s="136">
        <f>N77*E96</f>
        <v>25032672.168309603</v>
      </c>
      <c r="P77" s="146"/>
      <c r="Q77" s="111"/>
      <c r="R77" s="143">
        <v>460417581.43000001</v>
      </c>
      <c r="S77" s="146">
        <f>R77*$E$96</f>
        <v>3426694683.1992898</v>
      </c>
      <c r="T77" s="147"/>
      <c r="U77" s="117" t="s">
        <v>121</v>
      </c>
      <c r="V77" s="148" t="s">
        <v>16</v>
      </c>
      <c r="W77" s="266" t="s">
        <v>17</v>
      </c>
      <c r="AD77" s="62"/>
    </row>
    <row r="78" spans="1:30" s="100" customFormat="1" ht="60.75" customHeight="1" x14ac:dyDescent="0.25">
      <c r="B78" s="126" t="s">
        <v>306</v>
      </c>
      <c r="C78" s="188">
        <v>43244</v>
      </c>
      <c r="D78" s="189" t="s">
        <v>451</v>
      </c>
      <c r="E78" s="190" t="s">
        <v>452</v>
      </c>
      <c r="F78" s="188">
        <v>43315</v>
      </c>
      <c r="G78" s="268" t="s">
        <v>14</v>
      </c>
      <c r="H78" s="191" t="s">
        <v>324</v>
      </c>
      <c r="I78" s="192" t="s">
        <v>18</v>
      </c>
      <c r="J78" s="193">
        <v>80000000</v>
      </c>
      <c r="K78" s="193">
        <v>80000000</v>
      </c>
      <c r="L78" s="194" t="s">
        <v>18</v>
      </c>
      <c r="M78" s="195">
        <v>16780105.530000001</v>
      </c>
      <c r="N78" s="196"/>
      <c r="O78" s="197"/>
      <c r="P78" s="193"/>
      <c r="Q78" s="111"/>
      <c r="R78" s="195">
        <v>35573376.979999997</v>
      </c>
      <c r="S78" s="193">
        <f>R78</f>
        <v>35573376.979999997</v>
      </c>
      <c r="T78" s="198"/>
      <c r="U78" s="199" t="s">
        <v>147</v>
      </c>
      <c r="V78" s="200" t="s">
        <v>16</v>
      </c>
      <c r="W78" s="266" t="s">
        <v>17</v>
      </c>
      <c r="AD78" s="62"/>
    </row>
    <row r="79" spans="1:30" s="35" customFormat="1" ht="51.75" customHeight="1" x14ac:dyDescent="0.25">
      <c r="B79" s="126" t="s">
        <v>420</v>
      </c>
      <c r="C79" s="102">
        <v>43236</v>
      </c>
      <c r="D79" s="330" t="s">
        <v>449</v>
      </c>
      <c r="E79" s="101" t="s">
        <v>450</v>
      </c>
      <c r="F79" s="102">
        <v>43315</v>
      </c>
      <c r="G79" s="268" t="s">
        <v>14</v>
      </c>
      <c r="H79" s="331" t="s">
        <v>252</v>
      </c>
      <c r="I79" s="332" t="s">
        <v>15</v>
      </c>
      <c r="J79" s="333">
        <v>68085114.180000007</v>
      </c>
      <c r="K79" s="334">
        <v>503223070.3944279</v>
      </c>
      <c r="L79" s="335" t="s">
        <v>15</v>
      </c>
      <c r="M79" s="336"/>
      <c r="N79" s="337"/>
      <c r="O79" s="337"/>
      <c r="P79" s="338"/>
      <c r="Q79" s="111"/>
      <c r="R79" s="339">
        <v>68085114.180000007</v>
      </c>
      <c r="S79" s="337">
        <f>R79*$E$96</f>
        <v>506728909.09378451</v>
      </c>
      <c r="T79" s="340"/>
      <c r="U79" s="335" t="s">
        <v>93</v>
      </c>
      <c r="V79" s="341" t="s">
        <v>16</v>
      </c>
      <c r="W79" s="266" t="s">
        <v>17</v>
      </c>
      <c r="AD79" s="96"/>
    </row>
    <row r="80" spans="1:30" s="35" customFormat="1" ht="51.75" customHeight="1" x14ac:dyDescent="0.25">
      <c r="B80" s="126" t="s">
        <v>421</v>
      </c>
      <c r="C80" s="201" t="s">
        <v>453</v>
      </c>
      <c r="D80" s="202" t="s">
        <v>454</v>
      </c>
      <c r="E80" s="203" t="s">
        <v>455</v>
      </c>
      <c r="F80" s="201" t="s">
        <v>456</v>
      </c>
      <c r="G80" s="268" t="s">
        <v>14</v>
      </c>
      <c r="H80" s="202" t="s">
        <v>457</v>
      </c>
      <c r="I80" s="204" t="s">
        <v>18</v>
      </c>
      <c r="J80" s="205">
        <v>76000000</v>
      </c>
      <c r="K80" s="205">
        <v>76000000</v>
      </c>
      <c r="L80" s="206" t="s">
        <v>18</v>
      </c>
      <c r="M80" s="207"/>
      <c r="N80" s="208"/>
      <c r="O80" s="209"/>
      <c r="P80" s="208"/>
      <c r="Q80" s="209"/>
      <c r="R80" s="210">
        <v>76000000</v>
      </c>
      <c r="S80" s="209">
        <f>R80</f>
        <v>76000000</v>
      </c>
      <c r="T80" s="211"/>
      <c r="U80" s="206" t="s">
        <v>153</v>
      </c>
      <c r="V80" s="212" t="s">
        <v>19</v>
      </c>
      <c r="W80" s="266" t="s">
        <v>17</v>
      </c>
      <c r="AD80" s="96"/>
    </row>
    <row r="81" spans="2:30" s="35" customFormat="1" ht="51.75" customHeight="1" x14ac:dyDescent="0.25">
      <c r="B81" s="126" t="s">
        <v>307</v>
      </c>
      <c r="C81" s="175" t="s">
        <v>458</v>
      </c>
      <c r="D81" s="176" t="s">
        <v>459</v>
      </c>
      <c r="E81" s="177" t="s">
        <v>460</v>
      </c>
      <c r="F81" s="178" t="s">
        <v>461</v>
      </c>
      <c r="G81" s="268" t="s">
        <v>14</v>
      </c>
      <c r="H81" s="179" t="s">
        <v>463</v>
      </c>
      <c r="I81" s="180" t="s">
        <v>18</v>
      </c>
      <c r="J81" s="181">
        <v>300000000</v>
      </c>
      <c r="K81" s="181">
        <v>300000000</v>
      </c>
      <c r="L81" s="182" t="s">
        <v>18</v>
      </c>
      <c r="M81" s="183">
        <v>16403231.32</v>
      </c>
      <c r="N81" s="184"/>
      <c r="O81" s="185"/>
      <c r="P81" s="184"/>
      <c r="Q81" s="111"/>
      <c r="R81" s="186">
        <v>141257205.81999999</v>
      </c>
      <c r="S81" s="185">
        <f>R81</f>
        <v>141257205.81999999</v>
      </c>
      <c r="T81" s="177"/>
      <c r="U81" s="182" t="s">
        <v>462</v>
      </c>
      <c r="V81" s="187" t="s">
        <v>16</v>
      </c>
      <c r="W81" s="266" t="s">
        <v>17</v>
      </c>
      <c r="AD81" s="96"/>
    </row>
    <row r="82" spans="2:30" s="35" customFormat="1" ht="51.75" customHeight="1" x14ac:dyDescent="0.25">
      <c r="B82" s="126" t="s">
        <v>308</v>
      </c>
      <c r="C82" s="226" t="s">
        <v>472</v>
      </c>
      <c r="D82" s="227" t="s">
        <v>473</v>
      </c>
      <c r="E82" s="225" t="s">
        <v>469</v>
      </c>
      <c r="F82" s="226" t="s">
        <v>474</v>
      </c>
      <c r="G82" s="268" t="s">
        <v>470</v>
      </c>
      <c r="H82" s="227" t="s">
        <v>471</v>
      </c>
      <c r="I82" s="228" t="s">
        <v>18</v>
      </c>
      <c r="J82" s="229">
        <v>17600000</v>
      </c>
      <c r="K82" s="229">
        <v>17600000</v>
      </c>
      <c r="L82" s="230" t="s">
        <v>18</v>
      </c>
      <c r="M82" s="231"/>
      <c r="N82" s="232"/>
      <c r="O82" s="111"/>
      <c r="P82" s="232"/>
      <c r="Q82" s="111"/>
      <c r="R82" s="233">
        <v>17600000</v>
      </c>
      <c r="S82" s="111">
        <f>R82</f>
        <v>17600000</v>
      </c>
      <c r="T82" s="225"/>
      <c r="U82" s="230" t="s">
        <v>81</v>
      </c>
      <c r="V82" s="234" t="s">
        <v>16</v>
      </c>
      <c r="W82" s="266" t="s">
        <v>17</v>
      </c>
      <c r="AD82" s="96"/>
    </row>
    <row r="83" spans="2:30" s="35" customFormat="1" ht="51.75" customHeight="1" x14ac:dyDescent="0.25">
      <c r="B83" s="126" t="s">
        <v>399</v>
      </c>
      <c r="C83" s="150" t="s">
        <v>476</v>
      </c>
      <c r="D83" s="151" t="s">
        <v>477</v>
      </c>
      <c r="E83" s="149" t="s">
        <v>475</v>
      </c>
      <c r="F83" s="150" t="s">
        <v>478</v>
      </c>
      <c r="G83" s="268" t="s">
        <v>479</v>
      </c>
      <c r="H83" s="152" t="s">
        <v>71</v>
      </c>
      <c r="I83" s="153" t="s">
        <v>18</v>
      </c>
      <c r="J83" s="154">
        <v>200000000</v>
      </c>
      <c r="K83" s="154">
        <v>200000000</v>
      </c>
      <c r="L83" s="155" t="s">
        <v>18</v>
      </c>
      <c r="M83" s="156"/>
      <c r="N83" s="157"/>
      <c r="O83" s="158"/>
      <c r="P83" s="157"/>
      <c r="Q83" s="158"/>
      <c r="R83" s="159">
        <v>0</v>
      </c>
      <c r="S83" s="158">
        <v>0</v>
      </c>
      <c r="T83" s="149"/>
      <c r="U83" s="155" t="s">
        <v>93</v>
      </c>
      <c r="V83" s="160" t="s">
        <v>16</v>
      </c>
      <c r="W83" s="266" t="s">
        <v>17</v>
      </c>
      <c r="AD83" s="96"/>
    </row>
    <row r="84" spans="2:30" s="35" customFormat="1" ht="51.75" customHeight="1" x14ac:dyDescent="0.25">
      <c r="B84" s="126" t="s">
        <v>309</v>
      </c>
      <c r="C84" s="150" t="s">
        <v>481</v>
      </c>
      <c r="D84" s="151" t="s">
        <v>482</v>
      </c>
      <c r="E84" s="149" t="s">
        <v>480</v>
      </c>
      <c r="F84" s="150" t="s">
        <v>483</v>
      </c>
      <c r="G84" s="268" t="s">
        <v>484</v>
      </c>
      <c r="H84" s="152" t="s">
        <v>179</v>
      </c>
      <c r="I84" s="153" t="s">
        <v>18</v>
      </c>
      <c r="J84" s="154">
        <v>350000000</v>
      </c>
      <c r="K84" s="154">
        <v>350000000</v>
      </c>
      <c r="L84" s="155" t="s">
        <v>18</v>
      </c>
      <c r="M84" s="156">
        <v>210000000</v>
      </c>
      <c r="N84" s="157"/>
      <c r="O84" s="158"/>
      <c r="P84" s="157"/>
      <c r="Q84" s="158"/>
      <c r="R84" s="159">
        <v>210000000</v>
      </c>
      <c r="S84" s="158">
        <f>R84</f>
        <v>210000000</v>
      </c>
      <c r="T84" s="149"/>
      <c r="U84" s="155" t="s">
        <v>153</v>
      </c>
      <c r="V84" s="160" t="s">
        <v>16</v>
      </c>
      <c r="W84" s="266" t="s">
        <v>17</v>
      </c>
      <c r="AD84" s="96"/>
    </row>
    <row r="85" spans="2:30" s="35" customFormat="1" ht="177.75" customHeight="1" x14ac:dyDescent="0.25">
      <c r="B85" s="126" t="s">
        <v>310</v>
      </c>
      <c r="C85" s="150" t="s">
        <v>487</v>
      </c>
      <c r="D85" s="151" t="s">
        <v>488</v>
      </c>
      <c r="E85" s="149" t="s">
        <v>485</v>
      </c>
      <c r="F85" s="150" t="s">
        <v>489</v>
      </c>
      <c r="G85" s="268" t="s">
        <v>490</v>
      </c>
      <c r="H85" s="152" t="s">
        <v>64</v>
      </c>
      <c r="I85" s="153" t="s">
        <v>15</v>
      </c>
      <c r="J85" s="154">
        <v>400000000</v>
      </c>
      <c r="K85" s="154">
        <v>2958574000</v>
      </c>
      <c r="L85" s="155" t="s">
        <v>15</v>
      </c>
      <c r="M85" s="156"/>
      <c r="N85" s="157"/>
      <c r="O85" s="158"/>
      <c r="P85" s="157"/>
      <c r="Q85" s="158"/>
      <c r="R85" s="159">
        <v>400000000</v>
      </c>
      <c r="S85" s="158">
        <f>R85*E96</f>
        <v>2977032000</v>
      </c>
      <c r="T85" s="149"/>
      <c r="U85" s="155" t="s">
        <v>121</v>
      </c>
      <c r="V85" s="160" t="s">
        <v>16</v>
      </c>
      <c r="W85" s="266" t="s">
        <v>17</v>
      </c>
      <c r="AD85" s="96"/>
    </row>
    <row r="86" spans="2:30" s="35" customFormat="1" ht="51.75" customHeight="1" x14ac:dyDescent="0.25">
      <c r="B86" s="126" t="s">
        <v>422</v>
      </c>
      <c r="C86" s="150" t="s">
        <v>491</v>
      </c>
      <c r="D86" s="151" t="s">
        <v>492</v>
      </c>
      <c r="E86" s="149" t="s">
        <v>486</v>
      </c>
      <c r="F86" s="150" t="s">
        <v>493</v>
      </c>
      <c r="G86" s="268" t="s">
        <v>494</v>
      </c>
      <c r="H86" s="152" t="s">
        <v>326</v>
      </c>
      <c r="I86" s="153" t="s">
        <v>18</v>
      </c>
      <c r="J86" s="154">
        <v>150000000</v>
      </c>
      <c r="K86" s="154">
        <v>150000000</v>
      </c>
      <c r="L86" s="155" t="s">
        <v>18</v>
      </c>
      <c r="M86" s="156">
        <v>51876204.060000002</v>
      </c>
      <c r="N86" s="157"/>
      <c r="O86" s="158"/>
      <c r="P86" s="157"/>
      <c r="Q86" s="158"/>
      <c r="R86" s="156">
        <v>150000000</v>
      </c>
      <c r="S86" s="156">
        <f>R86</f>
        <v>150000000</v>
      </c>
      <c r="T86" s="149"/>
      <c r="U86" s="155" t="s">
        <v>76</v>
      </c>
      <c r="V86" s="160" t="s">
        <v>16</v>
      </c>
      <c r="W86" s="266" t="s">
        <v>17</v>
      </c>
      <c r="AD86" s="96"/>
    </row>
    <row r="87" spans="2:30" s="35" customFormat="1" ht="51.75" customHeight="1" x14ac:dyDescent="0.25">
      <c r="B87" s="126" t="s">
        <v>423</v>
      </c>
      <c r="C87" s="256" t="s">
        <v>497</v>
      </c>
      <c r="D87" s="257" t="s">
        <v>498</v>
      </c>
      <c r="E87" s="255" t="s">
        <v>496</v>
      </c>
      <c r="F87" s="256" t="s">
        <v>499</v>
      </c>
      <c r="G87" s="268" t="s">
        <v>494</v>
      </c>
      <c r="H87" s="258" t="s">
        <v>326</v>
      </c>
      <c r="I87" s="259" t="s">
        <v>15</v>
      </c>
      <c r="J87" s="260">
        <v>26000000</v>
      </c>
      <c r="K87" s="260">
        <v>193698466</v>
      </c>
      <c r="L87" s="261" t="s">
        <v>15</v>
      </c>
      <c r="M87" s="262">
        <v>8780275.2100000009</v>
      </c>
      <c r="N87" s="263"/>
      <c r="O87" s="264"/>
      <c r="P87" s="263"/>
      <c r="Q87" s="264"/>
      <c r="R87" s="262">
        <v>8780275.2100000009</v>
      </c>
      <c r="S87" s="262">
        <f>R87*E96</f>
        <v>65347900.67244181</v>
      </c>
      <c r="T87" s="255"/>
      <c r="U87" s="261" t="s">
        <v>93</v>
      </c>
      <c r="V87" s="265" t="s">
        <v>16</v>
      </c>
      <c r="W87" s="266" t="s">
        <v>17</v>
      </c>
      <c r="AD87" s="96"/>
    </row>
    <row r="88" spans="2:30" s="35" customFormat="1" ht="51.75" customHeight="1" x14ac:dyDescent="0.25">
      <c r="B88" s="126" t="s">
        <v>311</v>
      </c>
      <c r="C88" s="267" t="s">
        <v>507</v>
      </c>
      <c r="D88" s="268" t="s">
        <v>508</v>
      </c>
      <c r="E88" s="266" t="s">
        <v>500</v>
      </c>
      <c r="F88" s="267" t="s">
        <v>506</v>
      </c>
      <c r="G88" s="268" t="s">
        <v>92</v>
      </c>
      <c r="H88" s="269" t="s">
        <v>463</v>
      </c>
      <c r="I88" s="270" t="s">
        <v>18</v>
      </c>
      <c r="J88" s="271">
        <v>150000000</v>
      </c>
      <c r="K88" s="271">
        <v>150000000</v>
      </c>
      <c r="L88" s="272" t="s">
        <v>15</v>
      </c>
      <c r="M88" s="273"/>
      <c r="N88" s="274"/>
      <c r="O88" s="275"/>
      <c r="P88" s="274"/>
      <c r="Q88" s="275"/>
      <c r="R88" s="273">
        <v>0</v>
      </c>
      <c r="S88" s="273">
        <f>R88*E96</f>
        <v>0</v>
      </c>
      <c r="T88" s="266"/>
      <c r="U88" s="272" t="s">
        <v>352</v>
      </c>
      <c r="V88" s="276" t="s">
        <v>16</v>
      </c>
      <c r="W88" s="266" t="s">
        <v>17</v>
      </c>
      <c r="AD88" s="96"/>
    </row>
    <row r="89" spans="2:30" s="35" customFormat="1" ht="43.5" customHeight="1" x14ac:dyDescent="0.25">
      <c r="B89" s="403" t="s">
        <v>424</v>
      </c>
      <c r="C89" s="267" t="s">
        <v>370</v>
      </c>
      <c r="D89" s="257" t="s">
        <v>504</v>
      </c>
      <c r="E89" s="405" t="s">
        <v>501</v>
      </c>
      <c r="F89" s="356" t="s">
        <v>502</v>
      </c>
      <c r="G89" s="354" t="s">
        <v>494</v>
      </c>
      <c r="H89" s="407" t="s">
        <v>414</v>
      </c>
      <c r="I89" s="409" t="s">
        <v>18</v>
      </c>
      <c r="J89" s="358">
        <v>330000000</v>
      </c>
      <c r="K89" s="358">
        <v>330000000</v>
      </c>
      <c r="L89" s="352" t="s">
        <v>15</v>
      </c>
      <c r="M89" s="358">
        <v>3483514.78</v>
      </c>
      <c r="N89" s="362"/>
      <c r="O89" s="364"/>
      <c r="P89" s="362"/>
      <c r="Q89" s="362"/>
      <c r="R89" s="366">
        <v>3483514.78</v>
      </c>
      <c r="S89" s="368">
        <f>R89*E96</f>
        <v>25926337.431332398</v>
      </c>
      <c r="T89" s="370"/>
      <c r="U89" s="352" t="s">
        <v>352</v>
      </c>
      <c r="V89" s="372" t="s">
        <v>16</v>
      </c>
      <c r="W89" s="360" t="s">
        <v>17</v>
      </c>
      <c r="X89" s="343"/>
      <c r="AD89" s="62"/>
    </row>
    <row r="90" spans="2:30" s="35" customFormat="1" ht="43.5" customHeight="1" x14ac:dyDescent="0.25">
      <c r="B90" s="404"/>
      <c r="C90" s="256" t="s">
        <v>503</v>
      </c>
      <c r="D90" s="257" t="s">
        <v>505</v>
      </c>
      <c r="E90" s="406"/>
      <c r="F90" s="357"/>
      <c r="G90" s="355"/>
      <c r="H90" s="408"/>
      <c r="I90" s="410"/>
      <c r="J90" s="359"/>
      <c r="K90" s="359"/>
      <c r="L90" s="353"/>
      <c r="M90" s="359"/>
      <c r="N90" s="363"/>
      <c r="O90" s="365"/>
      <c r="P90" s="363"/>
      <c r="Q90" s="363"/>
      <c r="R90" s="367"/>
      <c r="S90" s="369"/>
      <c r="T90" s="371"/>
      <c r="U90" s="353"/>
      <c r="V90" s="373"/>
      <c r="W90" s="361"/>
      <c r="AD90" s="62"/>
    </row>
    <row r="91" spans="2:30" s="35" customFormat="1" ht="52.5" customHeight="1" x14ac:dyDescent="0.25">
      <c r="B91" s="73"/>
      <c r="C91" s="25"/>
      <c r="D91" s="26"/>
      <c r="E91" s="27"/>
      <c r="F91" s="25"/>
      <c r="G91" s="26"/>
      <c r="H91" s="54"/>
      <c r="I91" s="28"/>
      <c r="J91" s="30"/>
      <c r="K91" s="30"/>
      <c r="L91" s="31"/>
      <c r="M91" s="29"/>
      <c r="N91" s="32"/>
      <c r="O91" s="33"/>
      <c r="P91" s="32"/>
      <c r="Q91" s="32"/>
      <c r="R91" s="34"/>
      <c r="S91" s="33"/>
      <c r="T91" s="75"/>
      <c r="U91" s="31"/>
      <c r="V91" s="66"/>
      <c r="W91" s="75"/>
      <c r="AD91" s="62"/>
    </row>
    <row r="92" spans="2:30" s="35" customFormat="1" ht="22.5" customHeight="1" x14ac:dyDescent="0.25">
      <c r="B92" s="73"/>
      <c r="C92" s="25"/>
      <c r="D92" s="26"/>
      <c r="E92" s="27"/>
      <c r="F92" s="25"/>
      <c r="G92" s="26"/>
      <c r="H92" s="54"/>
      <c r="I92" s="28"/>
      <c r="J92" s="30"/>
      <c r="K92" s="30"/>
      <c r="L92" s="31"/>
      <c r="M92" s="29"/>
      <c r="N92" s="32"/>
      <c r="O92" s="33"/>
      <c r="P92" s="32"/>
      <c r="Q92" s="32"/>
      <c r="R92" s="34"/>
      <c r="S92" s="33"/>
      <c r="T92" s="75"/>
      <c r="U92" s="31"/>
      <c r="V92" s="66"/>
      <c r="W92" s="75"/>
      <c r="AD92" s="62"/>
    </row>
    <row r="93" spans="2:30" s="41" customFormat="1" ht="24.75" customHeight="1" thickBot="1" x14ac:dyDescent="0.25">
      <c r="B93" s="36"/>
      <c r="C93" s="36"/>
      <c r="D93" s="400" t="s">
        <v>509</v>
      </c>
      <c r="E93" s="400"/>
      <c r="F93" s="43"/>
      <c r="G93" s="38"/>
      <c r="H93" s="55"/>
      <c r="I93" s="36"/>
      <c r="J93" s="39"/>
      <c r="K93" s="39"/>
      <c r="L93" s="40"/>
      <c r="M93" s="50"/>
      <c r="N93" s="46"/>
      <c r="O93" s="46"/>
      <c r="P93" s="46"/>
      <c r="Q93" s="46"/>
      <c r="R93" s="45"/>
      <c r="S93" s="45"/>
      <c r="T93" s="45"/>
      <c r="U93" s="47"/>
      <c r="V93" s="47"/>
      <c r="W93" s="46"/>
      <c r="AD93" s="61"/>
    </row>
    <row r="94" spans="2:30" s="24" customFormat="1" ht="21" customHeight="1" thickBot="1" x14ac:dyDescent="0.25">
      <c r="B94" s="36"/>
      <c r="C94" s="42"/>
      <c r="D94" s="43"/>
      <c r="E94" s="43"/>
      <c r="F94" s="43"/>
      <c r="G94" s="44"/>
      <c r="H94" s="55"/>
      <c r="I94" s="42"/>
      <c r="J94" s="45"/>
      <c r="K94" s="49"/>
      <c r="L94" s="46"/>
      <c r="M94" s="50"/>
      <c r="N94" s="46"/>
      <c r="O94" s="46"/>
      <c r="P94" s="46"/>
      <c r="Q94" s="46"/>
      <c r="R94" s="84" t="s">
        <v>318</v>
      </c>
      <c r="S94" s="68">
        <f>SUM(S6:S89)</f>
        <v>33626285360.094097</v>
      </c>
      <c r="T94" s="45"/>
      <c r="U94" s="47"/>
      <c r="V94" s="47"/>
      <c r="W94" s="46"/>
      <c r="AD94" s="61"/>
    </row>
    <row r="95" spans="2:30" s="24" customFormat="1" ht="30" customHeight="1" x14ac:dyDescent="0.2">
      <c r="B95" s="36"/>
      <c r="C95" s="42"/>
      <c r="D95" s="76" t="s">
        <v>319</v>
      </c>
      <c r="E95" s="77">
        <v>6.6499110000000003</v>
      </c>
      <c r="F95" s="76" t="s">
        <v>18</v>
      </c>
      <c r="G95" s="44" t="s">
        <v>416</v>
      </c>
      <c r="H95" s="311"/>
      <c r="I95" s="42"/>
      <c r="J95" s="45"/>
      <c r="K95" s="45"/>
      <c r="L95" s="46"/>
      <c r="M95" s="50"/>
      <c r="N95" s="46"/>
      <c r="O95" s="46"/>
      <c r="P95" s="46"/>
      <c r="Q95" s="46"/>
      <c r="R95" s="45"/>
      <c r="S95" s="45"/>
      <c r="T95" s="45"/>
      <c r="U95" s="47"/>
      <c r="V95" s="47"/>
      <c r="W95" s="46"/>
      <c r="AD95" s="61"/>
    </row>
    <row r="96" spans="2:30" s="24" customFormat="1" ht="30" customHeight="1" x14ac:dyDescent="0.25">
      <c r="B96" s="36"/>
      <c r="C96" s="42"/>
      <c r="D96" s="76" t="s">
        <v>320</v>
      </c>
      <c r="E96" s="77">
        <v>7.4425800000000004</v>
      </c>
      <c r="F96" s="76" t="s">
        <v>18</v>
      </c>
      <c r="G96" s="44"/>
      <c r="H96" s="55"/>
      <c r="I96" s="42"/>
      <c r="J96" s="45"/>
      <c r="K96" s="45"/>
      <c r="L96" s="46"/>
      <c r="M96" s="50"/>
      <c r="N96" s="46"/>
      <c r="O96" s="46"/>
      <c r="P96" s="85"/>
      <c r="Q96" s="85"/>
      <c r="R96" s="86"/>
      <c r="S96" s="63"/>
      <c r="T96" s="48"/>
      <c r="U96" s="47"/>
      <c r="V96" s="47"/>
      <c r="W96" s="46"/>
      <c r="AD96" s="61"/>
    </row>
    <row r="97" spans="2:30" s="24" customFormat="1" ht="34.5" customHeight="1" x14ac:dyDescent="0.25">
      <c r="B97" s="36"/>
      <c r="C97" s="42"/>
      <c r="D97" s="349"/>
      <c r="E97" s="350"/>
      <c r="F97" s="349"/>
      <c r="G97" s="44"/>
      <c r="H97" s="55"/>
      <c r="I97" s="42"/>
      <c r="J97" s="45"/>
      <c r="K97" s="45"/>
      <c r="L97" s="46"/>
      <c r="M97" s="50"/>
      <c r="N97" s="46"/>
      <c r="O97" s="46"/>
      <c r="P97" s="85"/>
      <c r="Q97" s="85"/>
      <c r="R97" s="86"/>
      <c r="S97" s="63"/>
      <c r="T97" s="48"/>
      <c r="U97" s="47"/>
      <c r="V97" s="47"/>
      <c r="W97" s="46"/>
      <c r="AD97" s="61"/>
    </row>
    <row r="98" spans="2:30" s="24" customFormat="1" ht="34.5" customHeight="1" x14ac:dyDescent="0.25">
      <c r="B98" s="36"/>
      <c r="C98" s="42"/>
      <c r="D98" s="349"/>
      <c r="E98" s="350"/>
      <c r="F98" s="349"/>
      <c r="G98" s="44"/>
      <c r="H98" s="55"/>
      <c r="I98" s="42"/>
      <c r="J98" s="45"/>
      <c r="K98" s="45"/>
      <c r="L98" s="46"/>
      <c r="M98" s="50"/>
      <c r="N98" s="46"/>
      <c r="O98" s="46"/>
      <c r="P98" s="85"/>
      <c r="Q98" s="85"/>
      <c r="R98" s="86"/>
      <c r="S98" s="63"/>
      <c r="T98" s="48"/>
      <c r="U98" s="47"/>
      <c r="V98" s="47"/>
      <c r="W98" s="46"/>
      <c r="AD98" s="61"/>
    </row>
    <row r="99" spans="2:30" s="24" customFormat="1" ht="34.5" customHeight="1" x14ac:dyDescent="0.25">
      <c r="B99" s="36"/>
      <c r="C99" s="42"/>
      <c r="D99" s="349"/>
      <c r="E99" s="350"/>
      <c r="F99" s="349"/>
      <c r="G99" s="44"/>
      <c r="H99" s="55"/>
      <c r="I99" s="42"/>
      <c r="J99" s="45"/>
      <c r="K99" s="45"/>
      <c r="L99" s="46"/>
      <c r="M99" s="50"/>
      <c r="N99" s="46"/>
      <c r="O99" s="46"/>
      <c r="P99" s="85"/>
      <c r="Q99" s="85"/>
      <c r="R99" s="86"/>
      <c r="S99" s="63"/>
      <c r="T99" s="48"/>
      <c r="U99" s="47"/>
      <c r="V99" s="47"/>
      <c r="W99" s="46"/>
      <c r="AD99" s="61"/>
    </row>
    <row r="100" spans="2:30" s="24" customFormat="1" ht="34.5" customHeight="1" x14ac:dyDescent="0.25">
      <c r="B100" s="36"/>
      <c r="C100" s="42"/>
      <c r="D100" s="349"/>
      <c r="E100" s="350"/>
      <c r="F100" s="349"/>
      <c r="G100" s="44"/>
      <c r="H100" s="55"/>
      <c r="I100" s="42"/>
      <c r="J100" s="45"/>
      <c r="K100" s="45"/>
      <c r="L100" s="46"/>
      <c r="M100" s="50"/>
      <c r="N100" s="46"/>
      <c r="O100" s="46"/>
      <c r="P100" s="85"/>
      <c r="Q100" s="85"/>
      <c r="R100" s="86"/>
      <c r="S100" s="63"/>
      <c r="T100" s="48"/>
      <c r="U100" s="47"/>
      <c r="V100" s="47"/>
      <c r="W100" s="46"/>
      <c r="AD100" s="61"/>
    </row>
    <row r="101" spans="2:30" s="24" customFormat="1" ht="34.5" customHeight="1" x14ac:dyDescent="0.25">
      <c r="B101" s="36"/>
      <c r="C101" s="42"/>
      <c r="D101" s="349"/>
      <c r="E101" s="350"/>
      <c r="F101" s="349"/>
      <c r="G101" s="44"/>
      <c r="H101" s="55"/>
      <c r="I101" s="42"/>
      <c r="J101" s="45"/>
      <c r="K101" s="45"/>
      <c r="L101" s="46"/>
      <c r="M101" s="50"/>
      <c r="N101" s="46"/>
      <c r="O101" s="46"/>
      <c r="P101" s="85"/>
      <c r="Q101" s="85"/>
      <c r="R101" s="86"/>
      <c r="S101" s="63"/>
      <c r="T101" s="48"/>
      <c r="U101" s="47"/>
      <c r="V101" s="47"/>
      <c r="W101" s="46"/>
      <c r="AD101" s="61"/>
    </row>
    <row r="102" spans="2:30" s="24" customFormat="1" ht="34.5" customHeight="1" x14ac:dyDescent="0.25">
      <c r="B102" s="36"/>
      <c r="C102" s="42"/>
      <c r="D102" s="349"/>
      <c r="E102" s="350"/>
      <c r="F102" s="349"/>
      <c r="G102" s="44"/>
      <c r="H102" s="55"/>
      <c r="I102" s="42"/>
      <c r="J102" s="45"/>
      <c r="K102" s="45"/>
      <c r="L102" s="46"/>
      <c r="M102" s="50"/>
      <c r="N102" s="46"/>
      <c r="O102" s="46"/>
      <c r="P102" s="85"/>
      <c r="Q102" s="85"/>
      <c r="R102" s="86"/>
      <c r="S102" s="63"/>
      <c r="T102" s="48"/>
      <c r="U102" s="47"/>
      <c r="V102" s="47"/>
      <c r="W102" s="46"/>
      <c r="AD102" s="61"/>
    </row>
    <row r="103" spans="2:30" s="24" customFormat="1" ht="34.5" customHeight="1" x14ac:dyDescent="0.25">
      <c r="B103" s="36"/>
      <c r="C103" s="42"/>
      <c r="D103" s="349"/>
      <c r="E103" s="350"/>
      <c r="F103" s="349"/>
      <c r="G103" s="44"/>
      <c r="H103" s="55"/>
      <c r="I103" s="42"/>
      <c r="J103" s="45"/>
      <c r="K103" s="45"/>
      <c r="L103" s="46"/>
      <c r="M103" s="50"/>
      <c r="N103" s="46"/>
      <c r="O103" s="46"/>
      <c r="P103" s="85"/>
      <c r="Q103" s="85"/>
      <c r="R103" s="86"/>
      <c r="S103" s="63"/>
      <c r="T103" s="48"/>
      <c r="U103" s="47"/>
      <c r="V103" s="47"/>
      <c r="W103" s="46"/>
      <c r="AD103" s="61"/>
    </row>
    <row r="104" spans="2:30" s="24" customFormat="1" ht="34.5" customHeight="1" x14ac:dyDescent="0.25">
      <c r="B104" s="36"/>
      <c r="C104" s="42"/>
      <c r="D104" s="349"/>
      <c r="E104" s="350"/>
      <c r="F104" s="349"/>
      <c r="G104" s="44"/>
      <c r="H104" s="55"/>
      <c r="I104" s="42"/>
      <c r="J104" s="45"/>
      <c r="K104" s="45"/>
      <c r="L104" s="46"/>
      <c r="M104" s="50"/>
      <c r="N104" s="46"/>
      <c r="O104" s="46"/>
      <c r="P104" s="85"/>
      <c r="Q104" s="85"/>
      <c r="R104" s="86"/>
      <c r="S104" s="63"/>
      <c r="T104" s="48"/>
      <c r="U104" s="47"/>
      <c r="V104" s="47"/>
      <c r="W104" s="46"/>
      <c r="AD104" s="61"/>
    </row>
    <row r="105" spans="2:30" s="24" customFormat="1" ht="34.5" customHeight="1" x14ac:dyDescent="0.25">
      <c r="B105" s="36"/>
      <c r="C105" s="42"/>
      <c r="D105" s="349"/>
      <c r="E105" s="350"/>
      <c r="F105" s="349"/>
      <c r="G105" s="44"/>
      <c r="H105" s="55"/>
      <c r="I105" s="42"/>
      <c r="J105" s="45"/>
      <c r="K105" s="45"/>
      <c r="L105" s="46"/>
      <c r="M105" s="50"/>
      <c r="N105" s="46"/>
      <c r="O105" s="46"/>
      <c r="P105" s="85"/>
      <c r="Q105" s="85"/>
      <c r="R105" s="86"/>
      <c r="S105" s="63"/>
      <c r="T105" s="48"/>
      <c r="U105" s="47"/>
      <c r="V105" s="47"/>
      <c r="W105" s="46"/>
      <c r="AD105" s="61"/>
    </row>
    <row r="106" spans="2:30" s="24" customFormat="1" ht="34.5" customHeight="1" x14ac:dyDescent="0.25">
      <c r="B106" s="36"/>
      <c r="C106" s="42"/>
      <c r="D106" s="349"/>
      <c r="E106" s="350"/>
      <c r="F106" s="349"/>
      <c r="G106" s="44"/>
      <c r="H106" s="55"/>
      <c r="I106" s="42"/>
      <c r="J106" s="45"/>
      <c r="K106" s="45"/>
      <c r="L106" s="46"/>
      <c r="M106" s="50"/>
      <c r="N106" s="46"/>
      <c r="O106" s="46"/>
      <c r="P106" s="85"/>
      <c r="Q106" s="85"/>
      <c r="R106" s="86"/>
      <c r="S106" s="63"/>
      <c r="T106" s="48"/>
      <c r="U106" s="47"/>
      <c r="V106" s="47"/>
      <c r="W106" s="46"/>
      <c r="AD106" s="61"/>
    </row>
    <row r="107" spans="2:30" s="24" customFormat="1" ht="34.5" customHeight="1" x14ac:dyDescent="0.25">
      <c r="B107" s="36"/>
      <c r="C107" s="42"/>
      <c r="D107" s="349"/>
      <c r="E107" s="350"/>
      <c r="F107" s="349"/>
      <c r="G107" s="44"/>
      <c r="H107" s="55"/>
      <c r="I107" s="42"/>
      <c r="J107" s="45"/>
      <c r="K107" s="45"/>
      <c r="L107" s="46"/>
      <c r="M107" s="50"/>
      <c r="N107" s="46"/>
      <c r="O107" s="46"/>
      <c r="P107" s="85"/>
      <c r="Q107" s="85"/>
      <c r="R107" s="86"/>
      <c r="S107" s="63"/>
      <c r="T107" s="48"/>
      <c r="U107" s="47"/>
      <c r="V107" s="47"/>
      <c r="W107" s="46"/>
      <c r="AD107" s="61"/>
    </row>
    <row r="108" spans="2:30" s="24" customFormat="1" ht="34.5" customHeight="1" x14ac:dyDescent="0.25">
      <c r="B108" s="36"/>
      <c r="C108" s="42"/>
      <c r="D108" s="349"/>
      <c r="E108" s="350"/>
      <c r="F108" s="349"/>
      <c r="G108" s="44"/>
      <c r="H108" s="55"/>
      <c r="I108" s="42"/>
      <c r="J108" s="45"/>
      <c r="K108" s="45"/>
      <c r="L108" s="46"/>
      <c r="M108" s="50"/>
      <c r="N108" s="46"/>
      <c r="O108" s="46"/>
      <c r="P108" s="85"/>
      <c r="Q108" s="85"/>
      <c r="R108" s="86"/>
      <c r="S108" s="63"/>
      <c r="T108" s="48"/>
      <c r="U108" s="47"/>
      <c r="V108" s="47"/>
      <c r="W108" s="46"/>
      <c r="AD108" s="61"/>
    </row>
    <row r="109" spans="2:30" s="24" customFormat="1" ht="34.5" customHeight="1" x14ac:dyDescent="0.25">
      <c r="B109" s="36"/>
      <c r="C109" s="42"/>
      <c r="D109" s="349"/>
      <c r="E109" s="350"/>
      <c r="F109" s="349"/>
      <c r="G109" s="44"/>
      <c r="H109" s="55"/>
      <c r="I109" s="42"/>
      <c r="J109" s="45"/>
      <c r="K109" s="45"/>
      <c r="L109" s="46"/>
      <c r="M109" s="50"/>
      <c r="N109" s="46"/>
      <c r="O109" s="46"/>
      <c r="P109" s="85"/>
      <c r="Q109" s="85"/>
      <c r="R109" s="86"/>
      <c r="S109" s="63"/>
      <c r="T109" s="48"/>
      <c r="U109" s="47"/>
      <c r="V109" s="47"/>
      <c r="W109" s="46"/>
      <c r="AD109" s="61"/>
    </row>
    <row r="110" spans="2:30" s="24" customFormat="1" ht="34.5" customHeight="1" x14ac:dyDescent="0.25">
      <c r="B110" s="36"/>
      <c r="C110" s="42"/>
      <c r="D110" s="349"/>
      <c r="E110" s="350"/>
      <c r="F110" s="349"/>
      <c r="G110" s="44"/>
      <c r="H110" s="55"/>
      <c r="I110" s="42"/>
      <c r="J110" s="45"/>
      <c r="K110" s="45"/>
      <c r="L110" s="46"/>
      <c r="M110" s="50"/>
      <c r="N110" s="46"/>
      <c r="O110" s="46"/>
      <c r="P110" s="85"/>
      <c r="Q110" s="85"/>
      <c r="R110" s="86"/>
      <c r="S110" s="63"/>
      <c r="T110" s="48"/>
      <c r="U110" s="47"/>
      <c r="V110" s="47"/>
      <c r="W110" s="46"/>
      <c r="AD110" s="61"/>
    </row>
    <row r="111" spans="2:30" s="24" customFormat="1" ht="34.5" customHeight="1" x14ac:dyDescent="0.25">
      <c r="B111" s="36"/>
      <c r="C111" s="42"/>
      <c r="D111" s="349"/>
      <c r="E111" s="350"/>
      <c r="F111" s="349"/>
      <c r="G111" s="44"/>
      <c r="H111" s="55"/>
      <c r="I111" s="42"/>
      <c r="J111" s="45"/>
      <c r="K111" s="45"/>
      <c r="L111" s="46"/>
      <c r="M111" s="50"/>
      <c r="N111" s="46"/>
      <c r="O111" s="46"/>
      <c r="P111" s="85"/>
      <c r="Q111" s="85"/>
      <c r="R111" s="86"/>
      <c r="S111" s="63"/>
      <c r="T111" s="48"/>
      <c r="U111" s="47"/>
      <c r="V111" s="47"/>
      <c r="W111" s="46"/>
      <c r="AD111" s="61"/>
    </row>
    <row r="112" spans="2:30" s="24" customFormat="1" ht="34.5" customHeight="1" x14ac:dyDescent="0.25">
      <c r="B112" s="36"/>
      <c r="C112" s="42"/>
      <c r="D112" s="349"/>
      <c r="E112" s="350"/>
      <c r="F112" s="349"/>
      <c r="G112" s="44"/>
      <c r="H112" s="55"/>
      <c r="I112" s="42"/>
      <c r="J112" s="45"/>
      <c r="K112" s="45"/>
      <c r="L112" s="46"/>
      <c r="M112" s="50"/>
      <c r="N112" s="46"/>
      <c r="O112" s="46"/>
      <c r="P112" s="85"/>
      <c r="Q112" s="85"/>
      <c r="R112" s="86"/>
      <c r="S112" s="63"/>
      <c r="T112" s="48"/>
      <c r="U112" s="47"/>
      <c r="V112" s="47"/>
      <c r="W112" s="46"/>
      <c r="AD112" s="61"/>
    </row>
    <row r="113" spans="1:30" s="24" customFormat="1" ht="48" customHeight="1" x14ac:dyDescent="0.25">
      <c r="A113" s="351">
        <v>671</v>
      </c>
      <c r="B113" s="36"/>
      <c r="C113" s="42"/>
      <c r="D113" s="349"/>
      <c r="E113" s="350"/>
      <c r="F113" s="349"/>
      <c r="G113" s="44"/>
      <c r="H113" s="55"/>
      <c r="I113" s="42"/>
      <c r="J113" s="45"/>
      <c r="K113" s="45"/>
      <c r="L113" s="46"/>
      <c r="M113" s="50"/>
      <c r="N113" s="46"/>
      <c r="O113" s="46"/>
      <c r="P113" s="85"/>
      <c r="Q113" s="85"/>
      <c r="R113" s="86"/>
      <c r="S113" s="63"/>
      <c r="T113" s="48"/>
      <c r="U113" s="47"/>
      <c r="V113" s="47"/>
      <c r="W113" s="46"/>
      <c r="AD113" s="61"/>
    </row>
    <row r="114" spans="1:30" s="24" customFormat="1" ht="34.5" customHeight="1" x14ac:dyDescent="0.25">
      <c r="B114" s="36"/>
      <c r="C114" s="42"/>
      <c r="D114" s="349"/>
      <c r="E114" s="350"/>
      <c r="F114" s="349"/>
      <c r="G114" s="44"/>
      <c r="H114" s="55"/>
      <c r="I114" s="42"/>
      <c r="J114" s="45"/>
      <c r="K114" s="45"/>
      <c r="L114" s="46"/>
      <c r="M114" s="50"/>
      <c r="N114" s="46"/>
      <c r="O114" s="46"/>
      <c r="P114" s="85"/>
      <c r="Q114" s="85"/>
      <c r="R114" s="86"/>
      <c r="S114" s="63"/>
      <c r="T114" s="48"/>
      <c r="U114" s="47"/>
      <c r="V114" s="47"/>
      <c r="W114" s="46"/>
      <c r="AD114" s="61"/>
    </row>
    <row r="115" spans="1:30" s="24" customFormat="1" ht="34.5" customHeight="1" x14ac:dyDescent="0.25">
      <c r="B115" s="36"/>
      <c r="C115" s="42"/>
      <c r="D115" s="349"/>
      <c r="E115" s="350"/>
      <c r="F115" s="349"/>
      <c r="G115" s="44"/>
      <c r="H115" s="55"/>
      <c r="I115" s="42"/>
      <c r="J115" s="45"/>
      <c r="K115" s="45"/>
      <c r="L115" s="46"/>
      <c r="M115" s="50"/>
      <c r="N115" s="46"/>
      <c r="O115" s="46"/>
      <c r="P115" s="85"/>
      <c r="Q115" s="85"/>
      <c r="R115" s="86"/>
      <c r="S115" s="63"/>
      <c r="T115" s="48"/>
      <c r="U115" s="47"/>
      <c r="V115" s="47"/>
      <c r="W115" s="46"/>
      <c r="AD115" s="61"/>
    </row>
    <row r="116" spans="1:30" s="24" customFormat="1" ht="34.5" customHeight="1" x14ac:dyDescent="0.25">
      <c r="B116" s="36"/>
      <c r="C116" s="42"/>
      <c r="D116" s="349"/>
      <c r="E116" s="350"/>
      <c r="F116" s="349"/>
      <c r="G116" s="44"/>
      <c r="H116" s="55"/>
      <c r="I116" s="42"/>
      <c r="J116" s="45"/>
      <c r="K116" s="45"/>
      <c r="L116" s="46"/>
      <c r="M116" s="50"/>
      <c r="N116" s="46"/>
      <c r="O116" s="46"/>
      <c r="P116" s="85"/>
      <c r="Q116" s="85"/>
      <c r="R116" s="86"/>
      <c r="S116" s="63"/>
      <c r="T116" s="48"/>
      <c r="U116" s="47"/>
      <c r="V116" s="47"/>
      <c r="W116" s="46"/>
      <c r="AD116" s="61"/>
    </row>
    <row r="117" spans="1:30" s="24" customFormat="1" ht="34.5" customHeight="1" x14ac:dyDescent="0.25">
      <c r="B117" s="36"/>
      <c r="C117" s="42"/>
      <c r="D117" s="349"/>
      <c r="E117" s="350"/>
      <c r="F117" s="349"/>
      <c r="G117" s="44"/>
      <c r="H117" s="55"/>
      <c r="I117" s="42"/>
      <c r="J117" s="45"/>
      <c r="K117" s="45"/>
      <c r="L117" s="46"/>
      <c r="M117" s="50"/>
      <c r="N117" s="46"/>
      <c r="O117" s="46"/>
      <c r="P117" s="85"/>
      <c r="Q117" s="85"/>
      <c r="R117" s="86"/>
      <c r="S117" s="63"/>
      <c r="T117" s="48"/>
      <c r="U117" s="47"/>
      <c r="V117" s="47"/>
      <c r="W117" s="46"/>
      <c r="AD117" s="61"/>
    </row>
    <row r="118" spans="1:30" s="24" customFormat="1" ht="34.5" customHeight="1" x14ac:dyDescent="0.25">
      <c r="B118" s="36"/>
      <c r="C118" s="42"/>
      <c r="D118" s="349"/>
      <c r="E118" s="350"/>
      <c r="F118" s="349"/>
      <c r="G118" s="44"/>
      <c r="H118" s="55"/>
      <c r="I118" s="42"/>
      <c r="J118" s="45"/>
      <c r="K118" s="45"/>
      <c r="L118" s="46"/>
      <c r="M118" s="50"/>
      <c r="N118" s="46"/>
      <c r="O118" s="46"/>
      <c r="P118" s="85"/>
      <c r="Q118" s="85"/>
      <c r="R118" s="86"/>
      <c r="S118" s="63"/>
      <c r="T118" s="48"/>
      <c r="U118" s="47"/>
      <c r="V118" s="47"/>
      <c r="W118" s="46"/>
      <c r="AD118" s="61"/>
    </row>
    <row r="119" spans="1:30" s="24" customFormat="1" ht="34.5" customHeight="1" x14ac:dyDescent="0.25">
      <c r="B119" s="36"/>
      <c r="C119" s="42"/>
      <c r="D119" s="349"/>
      <c r="E119" s="350"/>
      <c r="F119" s="349"/>
      <c r="G119" s="44"/>
      <c r="H119" s="55"/>
      <c r="I119" s="42"/>
      <c r="J119" s="45"/>
      <c r="K119" s="45"/>
      <c r="L119" s="46"/>
      <c r="M119" s="50"/>
      <c r="N119" s="46"/>
      <c r="O119" s="46"/>
      <c r="P119" s="85"/>
      <c r="Q119" s="85"/>
      <c r="R119" s="86"/>
      <c r="S119" s="63"/>
      <c r="T119" s="48"/>
      <c r="U119" s="47"/>
      <c r="V119" s="47"/>
      <c r="W119" s="46"/>
      <c r="AD119" s="61"/>
    </row>
    <row r="120" spans="1:30" s="24" customFormat="1" ht="34.5" customHeight="1" x14ac:dyDescent="0.25">
      <c r="B120" s="36"/>
      <c r="C120" s="42"/>
      <c r="D120" s="349"/>
      <c r="E120" s="350"/>
      <c r="F120" s="349"/>
      <c r="G120" s="44"/>
      <c r="H120" s="55"/>
      <c r="I120" s="42"/>
      <c r="J120" s="45"/>
      <c r="K120" s="45"/>
      <c r="L120" s="46"/>
      <c r="M120" s="50"/>
      <c r="N120" s="46"/>
      <c r="O120" s="46"/>
      <c r="P120" s="85"/>
      <c r="Q120" s="85"/>
      <c r="R120" s="86"/>
      <c r="S120" s="63"/>
      <c r="T120" s="48"/>
      <c r="U120" s="47"/>
      <c r="V120" s="47"/>
      <c r="W120" s="46"/>
      <c r="AD120" s="61"/>
    </row>
    <row r="121" spans="1:30" s="24" customFormat="1" ht="28.5" customHeight="1" x14ac:dyDescent="0.25">
      <c r="B121" s="36"/>
      <c r="C121" s="42"/>
      <c r="D121" s="349"/>
      <c r="E121" s="350"/>
      <c r="F121" s="349"/>
      <c r="G121" s="44"/>
      <c r="H121" s="55"/>
      <c r="I121" s="42"/>
      <c r="J121" s="45"/>
      <c r="K121" s="45"/>
      <c r="L121" s="46"/>
      <c r="M121" s="50"/>
      <c r="N121" s="46"/>
      <c r="O121" s="46"/>
      <c r="P121" s="85"/>
      <c r="Q121" s="85"/>
      <c r="R121" s="86"/>
      <c r="S121" s="63"/>
      <c r="T121" s="48"/>
      <c r="U121" s="47"/>
      <c r="V121" s="47"/>
      <c r="W121" s="46"/>
      <c r="AD121" s="61"/>
    </row>
    <row r="122" spans="1:30" s="24" customFormat="1" ht="43.5" customHeight="1" x14ac:dyDescent="0.25">
      <c r="A122" s="351"/>
      <c r="B122" s="36"/>
      <c r="C122" s="42"/>
      <c r="D122" s="349"/>
      <c r="E122" s="350"/>
      <c r="F122" s="349"/>
      <c r="G122" s="44"/>
      <c r="H122" s="55"/>
      <c r="I122" s="42"/>
      <c r="J122" s="45"/>
      <c r="K122" s="45"/>
      <c r="L122" s="46"/>
      <c r="M122" s="50"/>
      <c r="N122" s="46"/>
      <c r="O122" s="46"/>
      <c r="P122" s="85"/>
      <c r="Q122" s="85"/>
      <c r="R122" s="86"/>
      <c r="S122" s="63"/>
      <c r="T122" s="48"/>
      <c r="U122" s="47"/>
      <c r="V122" s="47"/>
      <c r="W122" s="46"/>
      <c r="AD122" s="61"/>
    </row>
    <row r="123" spans="1:30" s="24" customFormat="1" ht="30" customHeight="1" x14ac:dyDescent="0.25">
      <c r="B123" s="36"/>
      <c r="C123" s="42"/>
      <c r="D123" s="349"/>
      <c r="E123" s="350"/>
      <c r="F123" s="349"/>
      <c r="G123" s="44"/>
      <c r="H123" s="55"/>
      <c r="I123" s="42"/>
      <c r="J123" s="45"/>
      <c r="K123" s="45"/>
      <c r="L123" s="46"/>
      <c r="M123" s="50"/>
      <c r="N123" s="46"/>
      <c r="O123" s="46"/>
      <c r="P123" s="85"/>
      <c r="Q123" s="85"/>
      <c r="R123" s="86"/>
      <c r="S123" s="63"/>
      <c r="T123" s="48"/>
      <c r="U123" s="47"/>
      <c r="V123" s="47"/>
      <c r="W123" s="46"/>
      <c r="AD123" s="61"/>
    </row>
    <row r="124" spans="1:30" s="24" customFormat="1" ht="30" customHeight="1" x14ac:dyDescent="0.25">
      <c r="B124" s="36"/>
      <c r="C124" s="42"/>
      <c r="D124" s="349"/>
      <c r="E124" s="350"/>
      <c r="F124" s="349"/>
      <c r="G124" s="44"/>
      <c r="H124" s="55"/>
      <c r="I124" s="42"/>
      <c r="J124" s="45"/>
      <c r="K124" s="45"/>
      <c r="L124" s="46"/>
      <c r="M124" s="50"/>
      <c r="N124" s="46"/>
      <c r="O124" s="46"/>
      <c r="P124" s="85"/>
      <c r="Q124" s="85"/>
      <c r="R124" s="86"/>
      <c r="S124" s="63"/>
      <c r="T124" s="48"/>
      <c r="U124" s="47"/>
      <c r="V124" s="47"/>
      <c r="W124" s="46"/>
      <c r="AD124" s="61"/>
    </row>
    <row r="125" spans="1:30" s="41" customFormat="1" ht="30" customHeight="1" x14ac:dyDescent="0.3">
      <c r="B125" s="36"/>
      <c r="C125" s="36"/>
      <c r="D125" s="37"/>
      <c r="E125" s="37"/>
      <c r="F125" s="37"/>
      <c r="G125" s="38"/>
      <c r="H125" s="311"/>
      <c r="I125" s="36"/>
      <c r="J125" s="39"/>
      <c r="K125" s="39"/>
      <c r="L125" s="40"/>
      <c r="M125" s="50"/>
      <c r="N125" s="40"/>
      <c r="O125" s="46"/>
      <c r="P125" s="85"/>
      <c r="Q125" s="85"/>
      <c r="R125" s="86"/>
      <c r="S125" s="285"/>
      <c r="T125" s="399" t="s">
        <v>510</v>
      </c>
      <c r="U125" s="399"/>
      <c r="V125" s="399"/>
      <c r="W125" s="46"/>
      <c r="AD125" s="61"/>
    </row>
    <row r="126" spans="1:30" s="41" customFormat="1" ht="30" customHeight="1" x14ac:dyDescent="0.2">
      <c r="B126" s="36"/>
      <c r="C126" s="36"/>
      <c r="D126" s="37"/>
      <c r="E126" s="52">
        <v>6.6499100000000002</v>
      </c>
      <c r="F126" s="37"/>
      <c r="G126" s="38"/>
      <c r="H126" s="311"/>
      <c r="I126" s="36"/>
      <c r="J126" s="39"/>
      <c r="K126" s="39"/>
      <c r="L126" s="40"/>
      <c r="M126" s="50" t="s">
        <v>495</v>
      </c>
      <c r="N126" s="46"/>
      <c r="O126" s="104"/>
      <c r="P126" s="88" t="s">
        <v>397</v>
      </c>
      <c r="Q126" s="88"/>
      <c r="R126" s="89"/>
      <c r="S126" s="286" t="s">
        <v>511</v>
      </c>
      <c r="T126" s="287"/>
      <c r="U126" s="288"/>
      <c r="V126" s="289"/>
      <c r="W126" s="46"/>
      <c r="AD126" s="61"/>
    </row>
    <row r="127" spans="1:30" s="41" customFormat="1" ht="30" customHeight="1" x14ac:dyDescent="0.2">
      <c r="B127" s="36"/>
      <c r="C127" s="36"/>
      <c r="D127" s="37"/>
      <c r="E127" s="52">
        <v>7.4425800000000004</v>
      </c>
      <c r="F127" s="37"/>
      <c r="G127" s="38"/>
      <c r="H127" s="55" t="s">
        <v>416</v>
      </c>
      <c r="I127" s="36"/>
      <c r="J127" s="39"/>
      <c r="K127" s="39"/>
      <c r="L127" s="40"/>
      <c r="M127" s="103"/>
      <c r="N127" s="103"/>
      <c r="O127" s="70"/>
      <c r="P127" s="90" t="s">
        <v>18</v>
      </c>
      <c r="Q127" s="90"/>
      <c r="R127" s="74">
        <f>R67+R71+R72+R78+R80+R81+R82+R86+R84</f>
        <v>1217013916.1400001</v>
      </c>
      <c r="S127" s="290">
        <f>R127</f>
        <v>1217013916.1400001</v>
      </c>
      <c r="T127" s="291"/>
      <c r="U127" s="292">
        <f>R127</f>
        <v>1217013916.1400001</v>
      </c>
      <c r="V127" s="289"/>
      <c r="W127" s="46"/>
      <c r="AD127" s="61"/>
    </row>
    <row r="128" spans="1:30" s="41" customFormat="1" ht="30" customHeight="1" x14ac:dyDescent="0.25">
      <c r="B128" s="36"/>
      <c r="C128" s="36"/>
      <c r="D128" s="37"/>
      <c r="E128" s="52"/>
      <c r="F128" s="40"/>
      <c r="G128" s="38"/>
      <c r="H128" s="55"/>
      <c r="I128" s="36"/>
      <c r="J128" s="39"/>
      <c r="K128" s="39"/>
      <c r="L128" s="40"/>
      <c r="M128" s="103"/>
      <c r="N128" s="103"/>
      <c r="O128" s="104"/>
      <c r="P128" s="91" t="s">
        <v>15</v>
      </c>
      <c r="Q128" s="91"/>
      <c r="R128" s="92">
        <f>R6+R8+R9+R10+R11+R12+R13+R14+R15+R16+R17+R18+R19+R20+R21+R22+R23+R24+R25+R26+R27+R28+R29+R30+R31+R32+R33+R34+R35+R36+R37+R38+R39+R40+R41+R42+R43+R44+R45+R47+R48+R49+R50+R51+R52+R53+R54+R55+R56+R57+R58+R59+R61+R63+R64+R65+R66+R69+R70+R75+R76+R77+R79+R89+R87+R85</f>
        <v>4313269169.0799999</v>
      </c>
      <c r="S128" s="293">
        <f>R128*E96</f>
        <v>32101850852.411427</v>
      </c>
      <c r="T128" s="294"/>
      <c r="U128" s="288">
        <f>R128*E127</f>
        <v>32101850852.411427</v>
      </c>
      <c r="V128" s="289"/>
      <c r="W128" s="46"/>
      <c r="AD128" s="61"/>
    </row>
    <row r="129" spans="2:30" s="41" customFormat="1" ht="30" customHeight="1" x14ac:dyDescent="0.25">
      <c r="B129" s="36"/>
      <c r="C129" s="36"/>
      <c r="D129" s="37"/>
      <c r="E129" s="52"/>
      <c r="F129" s="37"/>
      <c r="G129" s="38"/>
      <c r="H129" s="55"/>
      <c r="I129" s="36"/>
      <c r="J129" s="39"/>
      <c r="K129" s="39"/>
      <c r="L129" s="40"/>
      <c r="M129" s="103"/>
      <c r="N129" s="103"/>
      <c r="O129" s="104"/>
      <c r="P129" s="93" t="s">
        <v>37</v>
      </c>
      <c r="Q129" s="93"/>
      <c r="R129" s="92">
        <f>R7+R46+R60+R62+R68+R74</f>
        <v>46229279.090000004</v>
      </c>
      <c r="S129" s="293">
        <f>R129*E95</f>
        <v>307420591.54266101</v>
      </c>
      <c r="T129" s="294"/>
      <c r="U129" s="288">
        <f>R129*E126</f>
        <v>307420545.31338191</v>
      </c>
      <c r="V129" s="289"/>
      <c r="W129" s="46"/>
      <c r="AD129" s="61"/>
    </row>
    <row r="130" spans="2:30" s="41" customFormat="1" ht="30" customHeight="1" x14ac:dyDescent="0.25">
      <c r="B130" s="36"/>
      <c r="C130" s="36"/>
      <c r="D130" s="37"/>
      <c r="E130" s="52"/>
      <c r="F130" s="37"/>
      <c r="G130" s="38"/>
      <c r="H130" s="55"/>
      <c r="I130" s="36"/>
      <c r="J130" s="39"/>
      <c r="K130" s="39"/>
      <c r="L130" s="40"/>
      <c r="M130" s="70"/>
      <c r="N130" s="71"/>
      <c r="O130" s="71"/>
      <c r="P130" s="85"/>
      <c r="Q130" s="85"/>
      <c r="R130" s="72"/>
      <c r="S130" s="295">
        <f>S127+S128+S129</f>
        <v>33626285360.094086</v>
      </c>
      <c r="T130" s="294"/>
      <c r="U130" s="296">
        <f>U127+U128+U129</f>
        <v>33626285313.864807</v>
      </c>
      <c r="V130" s="289"/>
      <c r="W130" s="46"/>
      <c r="AD130" s="61"/>
    </row>
    <row r="131" spans="2:30" ht="40.5" customHeight="1" x14ac:dyDescent="0.3">
      <c r="H131" s="57" t="s">
        <v>464</v>
      </c>
      <c r="O131" s="10" t="s">
        <v>416</v>
      </c>
      <c r="P131" s="87"/>
      <c r="Q131" s="87"/>
      <c r="S131" s="297"/>
      <c r="T131" s="297"/>
      <c r="U131" s="298"/>
      <c r="V131" s="299"/>
    </row>
    <row r="132" spans="2:30" s="21" customFormat="1" ht="30" customHeight="1" x14ac:dyDescent="0.2">
      <c r="B132" s="17"/>
      <c r="C132" s="17"/>
      <c r="D132" s="18"/>
      <c r="E132" s="52"/>
      <c r="F132" s="18"/>
      <c r="G132" s="19"/>
      <c r="H132" s="56"/>
      <c r="I132" s="17"/>
      <c r="J132" s="20"/>
      <c r="K132" s="20"/>
      <c r="L132" s="12"/>
      <c r="M132" s="70"/>
      <c r="N132" s="70"/>
      <c r="O132" s="70"/>
      <c r="P132" s="94" t="s">
        <v>396</v>
      </c>
      <c r="Q132" s="94"/>
      <c r="R132" s="70"/>
      <c r="S132" s="300"/>
      <c r="T132" s="294"/>
      <c r="U132" s="288"/>
      <c r="V132" s="289"/>
      <c r="W132" s="10"/>
      <c r="AD132" s="61"/>
    </row>
    <row r="133" spans="2:30" s="21" customFormat="1" ht="30" customHeight="1" x14ac:dyDescent="0.2">
      <c r="B133" s="17"/>
      <c r="C133" s="17"/>
      <c r="D133" s="18"/>
      <c r="E133" s="52"/>
      <c r="F133" s="18"/>
      <c r="G133" s="19"/>
      <c r="H133" s="312"/>
      <c r="I133" s="17"/>
      <c r="J133" s="20"/>
      <c r="K133" s="20"/>
      <c r="L133" s="12"/>
      <c r="M133" s="70"/>
      <c r="N133" s="70"/>
      <c r="O133" s="70"/>
      <c r="P133" s="90" t="s">
        <v>18</v>
      </c>
      <c r="Q133" s="90"/>
      <c r="R133" s="74">
        <f>R67+R71+R72+R78+R80+R81+R82+R86+R84</f>
        <v>1217013916.1400001</v>
      </c>
      <c r="S133" s="286">
        <f>R133</f>
        <v>1217013916.1400001</v>
      </c>
      <c r="T133" s="294"/>
      <c r="U133" s="288">
        <f>R133</f>
        <v>1217013916.1400001</v>
      </c>
      <c r="V133" s="289"/>
      <c r="W133" s="10"/>
      <c r="AD133" s="61"/>
    </row>
    <row r="134" spans="2:30" s="21" customFormat="1" ht="30" customHeight="1" x14ac:dyDescent="0.25">
      <c r="B134" s="17"/>
      <c r="C134" s="17"/>
      <c r="D134" s="18"/>
      <c r="E134" s="52"/>
      <c r="F134" s="18"/>
      <c r="G134" s="19"/>
      <c r="H134" s="56"/>
      <c r="I134" s="17"/>
      <c r="J134" s="20"/>
      <c r="K134" s="20"/>
      <c r="L134" s="12"/>
      <c r="M134" s="50"/>
      <c r="N134" s="50"/>
      <c r="O134" s="50"/>
      <c r="P134" s="91" t="s">
        <v>15</v>
      </c>
      <c r="Q134" s="91"/>
      <c r="R134" s="95">
        <f>R9+R22+R24+R25+R26+R29+R30+R31+R32+R35+R38+R39+R41+R48+R50+R51+R52+R53+R54+R55+R59+R61+R64+R65+R69+R70+R75+R76+R77+R79+R85+R87+R89</f>
        <v>3054502885.9499998</v>
      </c>
      <c r="S134" s="286">
        <f>R134*E96</f>
        <v>22733382088.91375</v>
      </c>
      <c r="T134" s="294"/>
      <c r="U134" s="288">
        <f>R134*E127</f>
        <v>22733382088.91375</v>
      </c>
      <c r="V134" s="289"/>
      <c r="W134" s="10"/>
      <c r="AD134" s="61"/>
    </row>
    <row r="135" spans="2:30" s="21" customFormat="1" ht="30" customHeight="1" x14ac:dyDescent="0.25">
      <c r="B135" s="17"/>
      <c r="C135" s="17"/>
      <c r="D135" s="18"/>
      <c r="E135" s="52"/>
      <c r="F135" s="18"/>
      <c r="G135" s="19"/>
      <c r="H135" s="56"/>
      <c r="I135" s="17"/>
      <c r="J135" s="20"/>
      <c r="K135" s="20"/>
      <c r="L135" s="12" t="s">
        <v>416</v>
      </c>
      <c r="M135" s="50"/>
      <c r="N135" s="10"/>
      <c r="O135" s="10"/>
      <c r="P135" s="93" t="s">
        <v>37</v>
      </c>
      <c r="Q135" s="93"/>
      <c r="R135" s="95">
        <f>R7+R60+R62+R68+R74</f>
        <v>23706430.050000001</v>
      </c>
      <c r="S135" s="286">
        <f>R135*E95</f>
        <v>157645649.96022555</v>
      </c>
      <c r="T135" s="294"/>
      <c r="U135" s="288">
        <f>R135*E126</f>
        <v>157645626.2537955</v>
      </c>
      <c r="V135" s="289"/>
      <c r="W135" s="10"/>
      <c r="AD135" s="61"/>
    </row>
    <row r="136" spans="2:30" s="21" customFormat="1" ht="30" customHeight="1" x14ac:dyDescent="0.2">
      <c r="B136" s="17"/>
      <c r="C136" s="17"/>
      <c r="D136" s="18"/>
      <c r="E136" s="52"/>
      <c r="F136" s="18"/>
      <c r="G136" s="19"/>
      <c r="H136" s="56"/>
      <c r="I136" s="17"/>
      <c r="J136" s="20"/>
      <c r="K136" s="20"/>
      <c r="L136" s="12"/>
      <c r="M136" s="50"/>
      <c r="N136" s="50"/>
      <c r="O136" s="50"/>
      <c r="P136" s="50"/>
      <c r="Q136" s="305" t="s">
        <v>318</v>
      </c>
      <c r="R136" s="306"/>
      <c r="S136" s="301">
        <f>S133+S134+S135</f>
        <v>24108041655.013973</v>
      </c>
      <c r="T136" s="294"/>
      <c r="U136" s="296">
        <f>U133+U134+U135</f>
        <v>24108041631.307545</v>
      </c>
      <c r="V136" s="289"/>
      <c r="W136" s="10"/>
      <c r="AD136" s="61"/>
    </row>
    <row r="137" spans="2:30" s="21" customFormat="1" ht="30" customHeight="1" x14ac:dyDescent="0.2">
      <c r="B137" s="17"/>
      <c r="C137" s="17"/>
      <c r="D137" s="18"/>
      <c r="E137" s="52"/>
      <c r="F137" s="18"/>
      <c r="G137" s="19"/>
      <c r="H137" s="56"/>
      <c r="I137" s="17"/>
      <c r="J137" s="20"/>
      <c r="K137" s="20"/>
      <c r="L137" s="12"/>
      <c r="M137" s="50"/>
      <c r="N137" s="10"/>
      <c r="O137" s="10"/>
      <c r="P137" s="10"/>
      <c r="Q137" s="307"/>
      <c r="R137" s="308"/>
      <c r="S137" s="300"/>
      <c r="T137" s="294"/>
      <c r="U137" s="289"/>
      <c r="V137" s="289"/>
      <c r="W137" s="10"/>
      <c r="AD137" s="61"/>
    </row>
    <row r="138" spans="2:30" ht="30" customHeight="1" x14ac:dyDescent="0.3">
      <c r="B138" s="2"/>
      <c r="C138" s="2"/>
      <c r="D138" s="2"/>
      <c r="E138" s="53"/>
      <c r="Q138" s="309" t="s">
        <v>512</v>
      </c>
      <c r="R138" s="310"/>
      <c r="S138" s="302">
        <f>S130-S136</f>
        <v>9518243705.0801125</v>
      </c>
      <c r="T138" s="303"/>
      <c r="U138" s="304">
        <f>U130-U136</f>
        <v>9518243682.5572624</v>
      </c>
      <c r="V138" s="303"/>
      <c r="W138" s="2"/>
      <c r="AD138" s="2"/>
    </row>
    <row r="139" spans="2:30" ht="30" customHeight="1" x14ac:dyDescent="0.3">
      <c r="B139" s="2"/>
      <c r="C139" s="2"/>
      <c r="D139" s="2"/>
      <c r="E139" s="53"/>
      <c r="R139" s="64"/>
      <c r="S139" s="22"/>
      <c r="T139" s="2"/>
      <c r="U139" s="2"/>
      <c r="V139" s="2"/>
      <c r="W139" s="2"/>
      <c r="AD139" s="2"/>
    </row>
    <row r="140" spans="2:30" ht="30" customHeight="1" x14ac:dyDescent="0.3">
      <c r="B140" s="2"/>
      <c r="C140" s="2"/>
      <c r="D140" s="2"/>
      <c r="E140" s="53"/>
      <c r="R140" s="64"/>
      <c r="S140" s="22"/>
      <c r="T140" s="2"/>
      <c r="U140" s="2"/>
      <c r="V140" s="2"/>
      <c r="W140" s="2"/>
      <c r="AD140" s="2"/>
    </row>
    <row r="141" spans="2:30" ht="30" customHeight="1" x14ac:dyDescent="0.3">
      <c r="B141" s="2"/>
      <c r="C141" s="2"/>
      <c r="D141" s="2"/>
      <c r="E141" s="53"/>
      <c r="R141" s="65"/>
      <c r="S141" s="22"/>
      <c r="T141" s="2"/>
      <c r="U141" s="2"/>
      <c r="V141" s="2"/>
      <c r="W141" s="2"/>
      <c r="AD141" s="2"/>
    </row>
    <row r="142" spans="2:30" ht="30" customHeight="1" x14ac:dyDescent="0.3">
      <c r="B142" s="2"/>
      <c r="C142" s="2"/>
      <c r="D142" s="2"/>
      <c r="E142" s="53"/>
      <c r="R142" s="22"/>
      <c r="S142" s="22"/>
      <c r="T142" s="2"/>
      <c r="U142" s="2"/>
      <c r="V142" s="2"/>
      <c r="W142" s="2"/>
      <c r="AD142" s="2"/>
    </row>
    <row r="143" spans="2:30" ht="18.75" x14ac:dyDescent="0.3">
      <c r="B143" s="2"/>
      <c r="C143" s="2"/>
      <c r="D143" s="2"/>
      <c r="E143" s="53"/>
      <c r="T143" s="2"/>
      <c r="U143" s="2"/>
      <c r="V143" s="2"/>
      <c r="W143" s="2"/>
      <c r="AD143" s="2"/>
    </row>
  </sheetData>
  <sheetProtection formatCells="0" formatColumns="0" formatRows="0" insertColumns="0" insertRows="0" insertHyperlinks="0" deleteColumns="0" deleteRows="0" sort="0" autoFilter="0" pivotTables="0"/>
  <autoFilter ref="B5:W95"/>
  <mergeCells count="51">
    <mergeCell ref="A15:A16"/>
    <mergeCell ref="A20:A21"/>
    <mergeCell ref="A50:A52"/>
    <mergeCell ref="T125:V125"/>
    <mergeCell ref="D93:E93"/>
    <mergeCell ref="B45:B46"/>
    <mergeCell ref="C45:C46"/>
    <mergeCell ref="D45:D46"/>
    <mergeCell ref="E45:E46"/>
    <mergeCell ref="F45:F46"/>
    <mergeCell ref="B89:B90"/>
    <mergeCell ref="E89:E90"/>
    <mergeCell ref="H89:H90"/>
    <mergeCell ref="I89:I90"/>
    <mergeCell ref="J89:J90"/>
    <mergeCell ref="K89:K90"/>
    <mergeCell ref="B1:W2"/>
    <mergeCell ref="W3:W4"/>
    <mergeCell ref="L3:L4"/>
    <mergeCell ref="U3:U4"/>
    <mergeCell ref="V3:V4"/>
    <mergeCell ref="C3:D3"/>
    <mergeCell ref="E3:E4"/>
    <mergeCell ref="F3:F4"/>
    <mergeCell ref="G3:G4"/>
    <mergeCell ref="H3:H4"/>
    <mergeCell ref="I3:I4"/>
    <mergeCell ref="J3:J4"/>
    <mergeCell ref="K3:K4"/>
    <mergeCell ref="W45:W46"/>
    <mergeCell ref="G45:G46"/>
    <mergeCell ref="H45:H46"/>
    <mergeCell ref="I45:I46"/>
    <mergeCell ref="J45:J46"/>
    <mergeCell ref="K45:K46"/>
    <mergeCell ref="U45:U46"/>
    <mergeCell ref="V45:V46"/>
    <mergeCell ref="L89:L90"/>
    <mergeCell ref="G89:G90"/>
    <mergeCell ref="F89:F90"/>
    <mergeCell ref="M89:M90"/>
    <mergeCell ref="W89:W90"/>
    <mergeCell ref="N89:N90"/>
    <mergeCell ref="O89:O90"/>
    <mergeCell ref="P89:P90"/>
    <mergeCell ref="Q89:Q90"/>
    <mergeCell ref="R89:R90"/>
    <mergeCell ref="S89:S90"/>
    <mergeCell ref="T89:T90"/>
    <mergeCell ref="U89:U90"/>
    <mergeCell ref="V89:V90"/>
  </mergeCells>
  <printOptions horizontalCentered="1"/>
  <pageMargins left="0.19685039370078741" right="0.19685039370078741" top="0.23622047244094491" bottom="0.27559055118110237" header="0.15748031496062992" footer="0.15748031496062992"/>
  <pageSetup paperSize="9" scale="30" orientation="landscape" horizontalDpi="300" verticalDpi="300" r:id="rId1"/>
  <headerFooter alignWithMargins="0"/>
  <rowBreaks count="3" manualBreakCount="3">
    <brk id="34" max="22" man="1"/>
    <brk id="62" max="22" man="1"/>
    <brk id="87" max="22" man="1"/>
  </rowBreaks>
  <ignoredErrors>
    <ignoredError sqref="S7 S46 S59:S60 S61 S78:S79 S87 O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HNB_Jamstva B</vt:lpstr>
      <vt:lpstr>'HNB_Jamstva B'!Ispis_naslova</vt:lpstr>
      <vt:lpstr>'HNB_Jamstva B'!Podrucje_ispisa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mfkor</cp:lastModifiedBy>
  <cp:lastPrinted>2020-05-04T13:24:15Z</cp:lastPrinted>
  <dcterms:created xsi:type="dcterms:W3CDTF">1996-10-14T23:33:28Z</dcterms:created>
  <dcterms:modified xsi:type="dcterms:W3CDTF">2020-05-04T13:25:41Z</dcterms:modified>
</cp:coreProperties>
</file>